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user\Desktop\제58회 통계연보(최종수정)\"/>
    </mc:Choice>
  </mc:AlternateContent>
  <bookViews>
    <workbookView xWindow="0" yWindow="0" windowWidth="25200" windowHeight="10950" tabRatio="918" activeTab="1"/>
  </bookViews>
  <sheets>
    <sheet name="0. 간지" sheetId="80" r:id="rId1"/>
    <sheet name="0-1.이면" sheetId="81" r:id="rId2"/>
    <sheet name="1.인구추이(가.등록인구추이)" sheetId="105" r:id="rId3"/>
    <sheet name="1.인구추이(나.거소신고인수)" sheetId="103" r:id="rId4"/>
    <sheet name="2.시군별세대 및 인구(주민등록)" sheetId="84" r:id="rId5"/>
    <sheet name="3.읍면동별세대 및 인구" sheetId="85" r:id="rId6"/>
    <sheet name="4.연령별 및 성별인구" sheetId="75" r:id="rId7"/>
    <sheet name="5.혼인상태별 인구" sheetId="76" r:id="rId8"/>
    <sheet name="6.교육정도별 인구(6세이상)" sheetId="107" r:id="rId9"/>
    <sheet name="7.주택점유형태별가구(일반가구)" sheetId="78" r:id="rId10"/>
    <sheet name="8.사용방수별가구(일반가구)" sheetId="79" r:id="rId11"/>
    <sheet name="9.인구동태" sheetId="64" r:id="rId12"/>
    <sheet name="9-1.시군별인구동태" sheetId="71" r:id="rId13"/>
    <sheet name="(수정전)10. 인구이동" sheetId="65" state="hidden" r:id="rId14"/>
    <sheet name="(수정전)10-1.시군별인구이동" sheetId="73" state="hidden" r:id="rId15"/>
    <sheet name="10. 인구이동" sheetId="94" r:id="rId16"/>
    <sheet name="10-1.시군별인구이동" sheetId="95" r:id="rId17"/>
    <sheet name="11.주민등록 전입지별 인구이동 " sheetId="67" r:id="rId18"/>
    <sheet name="12.주민등록전출지별인구이동" sheetId="68" r:id="rId19"/>
    <sheet name="13.통근통학유형별인구" sheetId="108" r:id="rId20"/>
    <sheet name="14.상주(야간)·주간인구" sheetId="109" r:id="rId21"/>
    <sheet name="15.외국인 국적별 등록현황" sheetId="98" r:id="rId22"/>
    <sheet name="16.외국인 국적별 혼인 인구" sheetId="102" r:id="rId23"/>
    <sheet name="17.혼인종류 및 외국인 국적별 혼인" sheetId="54" r:id="rId24"/>
    <sheet name="18.외국인과의혼인" sheetId="74" r:id="rId25"/>
    <sheet name="19.사망원인별 사망" sheetId="87" r:id="rId26"/>
    <sheet name="19-1.사망원인별 사망(시군별)" sheetId="100" r:id="rId27"/>
    <sheet name="20.혼인율" sheetId="91" r:id="rId28"/>
    <sheet name="21.이혼율" sheetId="92" r:id="rId29"/>
    <sheet name="22.여성가구주 현황 " sheetId="93" r:id="rId30"/>
  </sheets>
  <definedNames>
    <definedName name="_xlnm._FilterDatabase" localSheetId="5" hidden="1">'3.읍면동별세대 및 인구'!$A$8:$N$45</definedName>
    <definedName name="HTML_CodePage" hidden="1">949</definedName>
    <definedName name="HTML_Control" localSheetId="14" hidden="1">{"'6.강수량'!$A$1:$O$37","'6.강수량'!$A$1:$C$1"}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15" hidden="1">{"'6.강수량'!$A$1:$O$37","'6.강수량'!$A$1:$C$1"}</definedName>
    <definedName name="HTML_Control" localSheetId="16" hidden="1">{"'6.강수량'!$A$1:$O$37","'6.강수량'!$A$1:$C$1"}</definedName>
    <definedName name="HTML_Control" localSheetId="19" hidden="1">{"'6.강수량'!$A$1:$O$37","'6.강수량'!$A$1:$C$1"}</definedName>
    <definedName name="HTML_Control" localSheetId="20" hidden="1">{"'6.강수량'!$A$1:$O$37","'6.강수량'!$A$1:$C$1"}</definedName>
    <definedName name="HTML_Control" localSheetId="21" hidden="1">{"'6.강수량'!$A$1:$O$37","'6.강수량'!$A$1:$C$1"}</definedName>
    <definedName name="HTML_Control" localSheetId="4" hidden="1">{"'6.강수량'!$A$1:$O$37","'6.강수량'!$A$1:$C$1"}</definedName>
    <definedName name="HTML_Control" localSheetId="27" hidden="1">{"'6.강수량'!$A$1:$O$37","'6.강수량'!$A$1:$C$1"}</definedName>
    <definedName name="HTML_Control" localSheetId="28" hidden="1">{"'6.강수량'!$A$1:$O$37","'6.강수량'!$A$1:$C$1"}</definedName>
    <definedName name="HTML_Control" localSheetId="29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localSheetId="8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localSheetId="1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3">'(수정전)10. 인구이동'!$A$1:$N$31</definedName>
    <definedName name="_xlnm.Print_Area" localSheetId="14">'(수정전)10-1.시군별인구이동'!$A$1:$T$42</definedName>
    <definedName name="_xlnm.Print_Area" localSheetId="0">'0. 간지'!$A$1:$I$20</definedName>
    <definedName name="_xlnm.Print_Area" localSheetId="1">'0-1.이면'!$A$1:$H$29</definedName>
    <definedName name="_xlnm.Print_Area" localSheetId="2">'1.인구추이(가.등록인구추이)'!$A$1:$AH$35</definedName>
    <definedName name="_xlnm.Print_Area" localSheetId="3">'1.인구추이(나.거소신고인수)'!$A$1:$R$36</definedName>
    <definedName name="_xlnm.Print_Area" localSheetId="15">'10. 인구이동'!$A$1:$U$31</definedName>
    <definedName name="_xlnm.Print_Area" localSheetId="16">'10-1.시군별인구이동'!$A$1:$AB$42</definedName>
    <definedName name="_xlnm.Print_Area" localSheetId="17">'11.주민등록 전입지별 인구이동 '!$A$1:$BE$28</definedName>
    <definedName name="_xlnm.Print_Area" localSheetId="18">'12.주민등록전출지별인구이동'!$A$1:$BE$28</definedName>
    <definedName name="_xlnm.Print_Area" localSheetId="19">'13.통근통학유형별인구'!$A$1:$K$40</definedName>
    <definedName name="_xlnm.Print_Area" localSheetId="20">'14.상주(야간)·주간인구'!$A$1:$K$38</definedName>
    <definedName name="_xlnm.Print_Area" localSheetId="21">'15.외국인 국적별 등록현황'!$A$1:$AP$39</definedName>
    <definedName name="_xlnm.Print_Area" localSheetId="22">'16.외국인 국적별 혼인 인구'!$A$1:$L$22</definedName>
    <definedName name="_xlnm.Print_Area" localSheetId="23">'17.혼인종류 및 외국인 국적별 혼인'!$A$1:$G$44</definedName>
    <definedName name="_xlnm.Print_Area" localSheetId="24">'18.외국인과의혼인'!$A$1:$F$40</definedName>
    <definedName name="_xlnm.Print_Area" localSheetId="25">'19.사망원인별 사망'!$A$1:$BN$31</definedName>
    <definedName name="_xlnm.Print_Area" localSheetId="26">'19-1.사망원인별 사망(시군별)'!$A$1:$BN$38</definedName>
    <definedName name="_xlnm.Print_Area" localSheetId="4">'2.시군별세대 및 인구(주민등록)'!$A$1:$S$44</definedName>
    <definedName name="_xlnm.Print_Area" localSheetId="27">'20.혼인율'!$A$1:$P$16</definedName>
    <definedName name="_xlnm.Print_Area" localSheetId="28">'21.이혼율'!$A$1:$P$16</definedName>
    <definedName name="_xlnm.Print_Area" localSheetId="29">'22.여성가구주 현황 '!$A$1:$I$40</definedName>
    <definedName name="_xlnm.Print_Area" localSheetId="5">'3.읍면동별세대 및 인구'!$A$1:$M$517</definedName>
    <definedName name="_xlnm.Print_Area" localSheetId="6">'4.연령별 및 성별인구'!$A$1:$P$81</definedName>
    <definedName name="_xlnm.Print_Area" localSheetId="7">'5.혼인상태별 인구'!$A$1:$V$34</definedName>
    <definedName name="_xlnm.Print_Area" localSheetId="8">'6.교육정도별 인구(6세이상)'!$A$1:$AO$33</definedName>
    <definedName name="_xlnm.Print_Area" localSheetId="9">'7.주택점유형태별가구(일반가구)'!$A$1:$I$38</definedName>
    <definedName name="_xlnm.Print_Area" localSheetId="10">'8.사용방수별가구(일반가구)'!$A$1:$I$38</definedName>
    <definedName name="_xlnm.Print_Area" localSheetId="11">'9.인구동태'!$A$1:$I$29</definedName>
    <definedName name="_xlnm.Print_Area" localSheetId="12">'9-1.시군별인구동태'!$A$1:$J$39</definedName>
  </definedNames>
  <calcPr calcId="152511"/>
</workbook>
</file>

<file path=xl/calcChain.xml><?xml version="1.0" encoding="utf-8"?>
<calcChain xmlns="http://schemas.openxmlformats.org/spreadsheetml/2006/main">
  <c r="C12" i="100" l="1"/>
  <c r="K35" i="100"/>
  <c r="Y39" i="95"/>
  <c r="V39" i="95"/>
  <c r="Y38" i="95"/>
  <c r="V38" i="95"/>
  <c r="Y37" i="95"/>
  <c r="V37" i="95"/>
  <c r="Y36" i="95"/>
  <c r="V36" i="95"/>
  <c r="Y35" i="95"/>
  <c r="V35" i="95"/>
  <c r="Y34" i="95"/>
  <c r="V34" i="95"/>
  <c r="Y33" i="95"/>
  <c r="V33" i="95"/>
  <c r="Y32" i="95"/>
  <c r="V32" i="95"/>
  <c r="Y31" i="95"/>
  <c r="V31" i="95"/>
  <c r="Y30" i="95"/>
  <c r="V30" i="95"/>
  <c r="Y29" i="95"/>
  <c r="V29" i="95"/>
  <c r="Y28" i="95"/>
  <c r="V28" i="95"/>
  <c r="Y27" i="95"/>
  <c r="V27" i="95"/>
  <c r="Y26" i="95"/>
  <c r="V26" i="95"/>
  <c r="Y25" i="95"/>
  <c r="V25" i="95"/>
  <c r="Y24" i="95"/>
  <c r="V24" i="95"/>
  <c r="Y23" i="95"/>
  <c r="V23" i="95"/>
  <c r="Y22" i="95"/>
  <c r="Y15" i="95" s="1"/>
  <c r="V22" i="95"/>
  <c r="Y21" i="95"/>
  <c r="Y20" i="95"/>
  <c r="V20" i="95"/>
  <c r="Y19" i="95"/>
  <c r="V19" i="95"/>
  <c r="Y18" i="95"/>
  <c r="V18" i="95"/>
  <c r="Y17" i="95"/>
  <c r="V17" i="95"/>
  <c r="AA15" i="95"/>
  <c r="Z15" i="95"/>
  <c r="X15" i="95"/>
  <c r="W15" i="95"/>
  <c r="V15" i="95"/>
  <c r="E39" i="95"/>
  <c r="B39" i="95"/>
  <c r="E38" i="95"/>
  <c r="B38" i="95"/>
  <c r="E37" i="95"/>
  <c r="B37" i="95"/>
  <c r="E36" i="95"/>
  <c r="B36" i="95"/>
  <c r="E35" i="95"/>
  <c r="B35" i="95"/>
  <c r="E34" i="95"/>
  <c r="B34" i="95"/>
  <c r="E33" i="95"/>
  <c r="B33" i="95"/>
  <c r="E32" i="95"/>
  <c r="B32" i="95"/>
  <c r="E31" i="95"/>
  <c r="B31" i="95"/>
  <c r="E30" i="95"/>
  <c r="B30" i="95"/>
  <c r="E29" i="95"/>
  <c r="B29" i="95"/>
  <c r="E28" i="95"/>
  <c r="B28" i="95"/>
  <c r="E27" i="95"/>
  <c r="B27" i="95"/>
  <c r="E26" i="95"/>
  <c r="B26" i="95"/>
  <c r="E25" i="95"/>
  <c r="B25" i="95"/>
  <c r="E24" i="95"/>
  <c r="B24" i="95"/>
  <c r="E23" i="95"/>
  <c r="B23" i="95"/>
  <c r="E22" i="95"/>
  <c r="B22" i="95"/>
  <c r="E21" i="95"/>
  <c r="B21" i="95"/>
  <c r="E20" i="95"/>
  <c r="B20" i="95"/>
  <c r="E19" i="95"/>
  <c r="B19" i="95"/>
  <c r="E18" i="95"/>
  <c r="B18" i="95"/>
  <c r="E17" i="95"/>
  <c r="B17" i="95"/>
  <c r="G15" i="95"/>
  <c r="F15" i="95"/>
  <c r="E15" i="95"/>
  <c r="D15" i="95"/>
  <c r="C15" i="95"/>
  <c r="B15" i="95"/>
  <c r="N49" i="75"/>
  <c r="N50" i="75"/>
  <c r="N51" i="75"/>
  <c r="N52" i="75"/>
  <c r="N53" i="75"/>
  <c r="N54" i="75"/>
  <c r="N55" i="75"/>
  <c r="N56" i="75"/>
  <c r="N57" i="75"/>
  <c r="N58" i="75"/>
  <c r="N59" i="75"/>
  <c r="N60" i="75"/>
  <c r="N61" i="75"/>
  <c r="N62" i="75"/>
  <c r="N63" i="75"/>
  <c r="N64" i="75"/>
  <c r="N65" i="75"/>
  <c r="N66" i="75"/>
  <c r="N67" i="75"/>
  <c r="N68" i="75"/>
  <c r="N69" i="75"/>
  <c r="N70" i="75"/>
  <c r="N71" i="75"/>
  <c r="N72" i="75"/>
  <c r="N73" i="75"/>
  <c r="N74" i="75"/>
  <c r="N75" i="75"/>
  <c r="N76" i="75"/>
  <c r="N77" i="75"/>
  <c r="N78" i="75"/>
  <c r="AE32" i="105" l="1"/>
  <c r="AQ16" i="87" l="1"/>
  <c r="AQ15" i="87"/>
  <c r="F11" i="74"/>
  <c r="E11" i="74"/>
  <c r="S37" i="98"/>
  <c r="S33" i="98"/>
  <c r="S34" i="98"/>
  <c r="S35" i="98"/>
  <c r="S36" i="98"/>
  <c r="L41" i="84" l="1"/>
  <c r="G41" i="84"/>
  <c r="F41" i="84"/>
  <c r="E41" i="84"/>
  <c r="L40" i="84"/>
  <c r="G40" i="84"/>
  <c r="F40" i="84"/>
  <c r="E40" i="84"/>
  <c r="L39" i="84"/>
  <c r="G39" i="84"/>
  <c r="F39" i="84"/>
  <c r="E39" i="84"/>
  <c r="L38" i="84"/>
  <c r="G38" i="84"/>
  <c r="F38" i="84"/>
  <c r="E38" i="84"/>
  <c r="L37" i="84"/>
  <c r="G37" i="84"/>
  <c r="F37" i="84"/>
  <c r="E37" i="84"/>
  <c r="L36" i="84"/>
  <c r="G36" i="84"/>
  <c r="F36" i="84"/>
  <c r="E36" i="84"/>
  <c r="L35" i="84"/>
  <c r="G35" i="84"/>
  <c r="F35" i="84"/>
  <c r="E35" i="84"/>
  <c r="L34" i="84"/>
  <c r="G34" i="84"/>
  <c r="F34" i="84"/>
  <c r="E34" i="84"/>
  <c r="L33" i="84"/>
  <c r="G33" i="84"/>
  <c r="F33" i="84"/>
  <c r="E33" i="84"/>
  <c r="L32" i="84"/>
  <c r="G32" i="84"/>
  <c r="F32" i="84"/>
  <c r="E32" i="84"/>
  <c r="L31" i="84"/>
  <c r="G31" i="84"/>
  <c r="F31" i="84"/>
  <c r="E31" i="84"/>
  <c r="L30" i="84"/>
  <c r="G30" i="84"/>
  <c r="F30" i="84"/>
  <c r="E30" i="84"/>
  <c r="L29" i="84"/>
  <c r="G29" i="84"/>
  <c r="F29" i="84"/>
  <c r="E29" i="84"/>
  <c r="L28" i="84"/>
  <c r="G28" i="84"/>
  <c r="F28" i="84"/>
  <c r="E28" i="84"/>
  <c r="L27" i="84"/>
  <c r="G27" i="84"/>
  <c r="F27" i="84"/>
  <c r="E27" i="84"/>
  <c r="L26" i="84"/>
  <c r="G26" i="84"/>
  <c r="F26" i="84"/>
  <c r="E26" i="84"/>
  <c r="L25" i="84"/>
  <c r="G25" i="84"/>
  <c r="F25" i="84"/>
  <c r="E25" i="84"/>
  <c r="L24" i="84"/>
  <c r="G24" i="84"/>
  <c r="F24" i="84"/>
  <c r="E24" i="84"/>
  <c r="L23" i="84"/>
  <c r="G23" i="84"/>
  <c r="F23" i="84"/>
  <c r="E23" i="84"/>
  <c r="L22" i="84"/>
  <c r="G22" i="84"/>
  <c r="F22" i="84"/>
  <c r="E22" i="84"/>
  <c r="L21" i="84"/>
  <c r="G21" i="84"/>
  <c r="F21" i="84"/>
  <c r="E21" i="84"/>
  <c r="L20" i="84"/>
  <c r="G20" i="84"/>
  <c r="F20" i="84"/>
  <c r="E20" i="84"/>
  <c r="L19" i="84"/>
  <c r="G19" i="84"/>
  <c r="F19" i="84"/>
  <c r="E19" i="84"/>
  <c r="S17" i="84"/>
  <c r="P17" i="84"/>
  <c r="N17" i="84"/>
  <c r="M17" i="84"/>
  <c r="I17" i="84"/>
  <c r="H17" i="84"/>
  <c r="C17" i="84"/>
  <c r="D29" i="84" l="1"/>
  <c r="R29" i="84" s="1"/>
  <c r="D19" i="84"/>
  <c r="O19" i="84" s="1"/>
  <c r="D39" i="84"/>
  <c r="O39" i="84" s="1"/>
  <c r="D38" i="84"/>
  <c r="R38" i="84" s="1"/>
  <c r="D37" i="84"/>
  <c r="R37" i="84" s="1"/>
  <c r="D33" i="84"/>
  <c r="R33" i="84" s="1"/>
  <c r="D26" i="84"/>
  <c r="R26" i="84" s="1"/>
  <c r="D23" i="84"/>
  <c r="R23" i="84" s="1"/>
  <c r="D22" i="84"/>
  <c r="R22" i="84" s="1"/>
  <c r="D21" i="84"/>
  <c r="R21" i="84" s="1"/>
  <c r="F17" i="84"/>
  <c r="D27" i="84"/>
  <c r="O27" i="84" s="1"/>
  <c r="L17" i="84"/>
  <c r="D41" i="84"/>
  <c r="R41" i="84" s="1"/>
  <c r="D25" i="84"/>
  <c r="R25" i="84" s="1"/>
  <c r="D30" i="84"/>
  <c r="R30" i="84" s="1"/>
  <c r="D31" i="84"/>
  <c r="R31" i="84" s="1"/>
  <c r="D34" i="84"/>
  <c r="R34" i="84" s="1"/>
  <c r="D35" i="84"/>
  <c r="R35" i="84" s="1"/>
  <c r="G17" i="84"/>
  <c r="D24" i="84"/>
  <c r="O24" i="84" s="1"/>
  <c r="D32" i="84"/>
  <c r="O32" i="84" s="1"/>
  <c r="D40" i="84"/>
  <c r="R40" i="84" s="1"/>
  <c r="D20" i="84"/>
  <c r="R20" i="84" s="1"/>
  <c r="D28" i="84"/>
  <c r="R28" i="84" s="1"/>
  <c r="D36" i="84"/>
  <c r="O36" i="84" s="1"/>
  <c r="R39" i="84"/>
  <c r="O37" i="84"/>
  <c r="E17" i="84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14" i="93"/>
  <c r="O21" i="84" l="1"/>
  <c r="O40" i="84"/>
  <c r="O38" i="84"/>
  <c r="O33" i="84"/>
  <c r="O29" i="84"/>
  <c r="O25" i="84"/>
  <c r="O23" i="84"/>
  <c r="R19" i="84"/>
  <c r="O35" i="84"/>
  <c r="O31" i="84"/>
  <c r="O30" i="84"/>
  <c r="O28" i="84"/>
  <c r="R27" i="84"/>
  <c r="O26" i="84"/>
  <c r="O22" i="84"/>
  <c r="O20" i="84"/>
  <c r="O34" i="84"/>
  <c r="O41" i="84"/>
  <c r="R32" i="84"/>
  <c r="R36" i="84"/>
  <c r="D17" i="84"/>
  <c r="R24" i="84"/>
  <c r="BK36" i="100"/>
  <c r="BK35" i="100"/>
  <c r="BK34" i="100"/>
  <c r="BK33" i="100"/>
  <c r="BK32" i="100"/>
  <c r="BK31" i="100"/>
  <c r="BK30" i="100"/>
  <c r="BK29" i="100"/>
  <c r="BK28" i="100"/>
  <c r="BK27" i="100"/>
  <c r="BK26" i="100"/>
  <c r="BK25" i="100"/>
  <c r="BK24" i="100"/>
  <c r="BK23" i="100"/>
  <c r="BK22" i="100"/>
  <c r="BK21" i="100"/>
  <c r="BK20" i="100"/>
  <c r="BK19" i="100"/>
  <c r="BK18" i="100"/>
  <c r="BK17" i="100"/>
  <c r="BK16" i="100"/>
  <c r="BK15" i="100"/>
  <c r="BK14" i="100"/>
  <c r="BH36" i="100"/>
  <c r="BH35" i="100"/>
  <c r="BH34" i="100"/>
  <c r="BH33" i="100"/>
  <c r="BH32" i="100"/>
  <c r="BH31" i="100"/>
  <c r="BH30" i="100"/>
  <c r="BH29" i="100"/>
  <c r="BH28" i="100"/>
  <c r="BH27" i="100"/>
  <c r="BH26" i="100"/>
  <c r="BH25" i="100"/>
  <c r="BH24" i="100"/>
  <c r="BH23" i="100"/>
  <c r="BH22" i="100"/>
  <c r="BH21" i="100"/>
  <c r="BH20" i="100"/>
  <c r="BH19" i="100"/>
  <c r="BH18" i="100"/>
  <c r="BH17" i="100"/>
  <c r="BH16" i="100"/>
  <c r="BH15" i="100"/>
  <c r="BH14" i="100"/>
  <c r="BE36" i="100"/>
  <c r="BE35" i="100"/>
  <c r="BE34" i="100"/>
  <c r="BE33" i="100"/>
  <c r="BE32" i="100"/>
  <c r="BE31" i="100"/>
  <c r="BE30" i="100"/>
  <c r="BE29" i="100"/>
  <c r="BE28" i="100"/>
  <c r="BE27" i="100"/>
  <c r="BE26" i="100"/>
  <c r="BE25" i="100"/>
  <c r="BE24" i="100"/>
  <c r="BE23" i="100"/>
  <c r="BE22" i="100"/>
  <c r="BE21" i="100"/>
  <c r="BE20" i="100"/>
  <c r="BE19" i="100"/>
  <c r="BE18" i="100"/>
  <c r="BE17" i="100"/>
  <c r="BE16" i="100"/>
  <c r="BE15" i="100"/>
  <c r="BE14" i="100"/>
  <c r="BB36" i="100"/>
  <c r="BB35" i="100"/>
  <c r="BB34" i="100"/>
  <c r="BB33" i="100"/>
  <c r="BB32" i="100"/>
  <c r="BB31" i="100"/>
  <c r="BB30" i="100"/>
  <c r="BB29" i="100"/>
  <c r="BB28" i="100"/>
  <c r="BB27" i="100"/>
  <c r="BB26" i="100"/>
  <c r="BB25" i="100"/>
  <c r="BB24" i="100"/>
  <c r="BB23" i="100"/>
  <c r="BB22" i="100"/>
  <c r="BB21" i="100"/>
  <c r="BB20" i="100"/>
  <c r="BB19" i="100"/>
  <c r="BB18" i="100"/>
  <c r="BB17" i="100"/>
  <c r="BB16" i="100"/>
  <c r="BB15" i="100"/>
  <c r="BB14" i="100"/>
  <c r="AY36" i="100"/>
  <c r="AY35" i="100"/>
  <c r="AY34" i="100"/>
  <c r="AY33" i="100"/>
  <c r="AY32" i="100"/>
  <c r="AY31" i="100"/>
  <c r="AY30" i="100"/>
  <c r="AY29" i="100"/>
  <c r="AY28" i="100"/>
  <c r="AY27" i="100"/>
  <c r="AY26" i="100"/>
  <c r="AY25" i="100"/>
  <c r="AY24" i="100"/>
  <c r="AY23" i="100"/>
  <c r="AY22" i="100"/>
  <c r="AY21" i="100"/>
  <c r="AY20" i="100"/>
  <c r="AY19" i="100"/>
  <c r="AY18" i="100"/>
  <c r="AY17" i="100"/>
  <c r="AY16" i="100"/>
  <c r="AY15" i="100"/>
  <c r="AY14" i="100"/>
  <c r="AT36" i="100"/>
  <c r="AT35" i="100"/>
  <c r="AT34" i="100"/>
  <c r="AT33" i="100"/>
  <c r="AT32" i="100"/>
  <c r="AT31" i="100"/>
  <c r="AT30" i="100"/>
  <c r="AT29" i="100"/>
  <c r="AT28" i="100"/>
  <c r="AT27" i="100"/>
  <c r="AT26" i="100"/>
  <c r="AT25" i="100"/>
  <c r="AT24" i="100"/>
  <c r="AT23" i="100"/>
  <c r="AT22" i="100"/>
  <c r="AT21" i="100"/>
  <c r="AT20" i="100"/>
  <c r="AT19" i="100"/>
  <c r="AT18" i="100"/>
  <c r="AT17" i="100"/>
  <c r="AT16" i="100"/>
  <c r="AT15" i="100"/>
  <c r="AT14" i="100"/>
  <c r="AQ36" i="100"/>
  <c r="AQ35" i="100"/>
  <c r="AQ34" i="100"/>
  <c r="AQ33" i="100"/>
  <c r="AQ32" i="100"/>
  <c r="AQ31" i="100"/>
  <c r="AQ30" i="100"/>
  <c r="AQ29" i="100"/>
  <c r="AQ28" i="100"/>
  <c r="AQ27" i="100"/>
  <c r="AQ26" i="100"/>
  <c r="AQ25" i="100"/>
  <c r="AQ24" i="100"/>
  <c r="AQ23" i="100"/>
  <c r="AQ22" i="100"/>
  <c r="AQ21" i="100"/>
  <c r="AQ20" i="100"/>
  <c r="AQ19" i="100"/>
  <c r="AQ18" i="100"/>
  <c r="AQ17" i="100"/>
  <c r="AQ16" i="100"/>
  <c r="AQ15" i="100"/>
  <c r="AQ14" i="100"/>
  <c r="AN36" i="100"/>
  <c r="AN35" i="100"/>
  <c r="AN34" i="100"/>
  <c r="AN33" i="100"/>
  <c r="AN32" i="100"/>
  <c r="AN31" i="100"/>
  <c r="AN30" i="100"/>
  <c r="AN29" i="100"/>
  <c r="AN28" i="100"/>
  <c r="AN27" i="100"/>
  <c r="AN26" i="100"/>
  <c r="AN25" i="100"/>
  <c r="AN24" i="100"/>
  <c r="AN23" i="100"/>
  <c r="AN22" i="100"/>
  <c r="AN21" i="100"/>
  <c r="AN20" i="100"/>
  <c r="AN19" i="100"/>
  <c r="AN18" i="100"/>
  <c r="AN17" i="100"/>
  <c r="AN16" i="100"/>
  <c r="AN15" i="100"/>
  <c r="AN14" i="100"/>
  <c r="AK36" i="100"/>
  <c r="AK35" i="100"/>
  <c r="AK34" i="100"/>
  <c r="AK33" i="100"/>
  <c r="AK32" i="100"/>
  <c r="AK31" i="100"/>
  <c r="AK30" i="100"/>
  <c r="AK29" i="100"/>
  <c r="AK28" i="100"/>
  <c r="AK27" i="100"/>
  <c r="AK26" i="100"/>
  <c r="AK25" i="100"/>
  <c r="AK24" i="100"/>
  <c r="AK23" i="100"/>
  <c r="AK22" i="100"/>
  <c r="AK21" i="100"/>
  <c r="AK20" i="100"/>
  <c r="AK19" i="100"/>
  <c r="AK18" i="100"/>
  <c r="AK17" i="100"/>
  <c r="AK16" i="100"/>
  <c r="AK15" i="100"/>
  <c r="AK14" i="100"/>
  <c r="AH36" i="100"/>
  <c r="AH35" i="100"/>
  <c r="AH34" i="100"/>
  <c r="AH33" i="100"/>
  <c r="AH32" i="100"/>
  <c r="AH31" i="100"/>
  <c r="AH30" i="100"/>
  <c r="AH29" i="100"/>
  <c r="AH28" i="100"/>
  <c r="AH27" i="100"/>
  <c r="AH26" i="100"/>
  <c r="AH25" i="100"/>
  <c r="AH24" i="100"/>
  <c r="AH23" i="100"/>
  <c r="AH22" i="100"/>
  <c r="AH21" i="100"/>
  <c r="AH20" i="100"/>
  <c r="AH19" i="100"/>
  <c r="AH18" i="100"/>
  <c r="AH17" i="100"/>
  <c r="AH16" i="100"/>
  <c r="AH15" i="100"/>
  <c r="AH14" i="100"/>
  <c r="AE36" i="100"/>
  <c r="AE35" i="100"/>
  <c r="AE34" i="100"/>
  <c r="AE33" i="100"/>
  <c r="AE32" i="100"/>
  <c r="AE31" i="100"/>
  <c r="AE30" i="100"/>
  <c r="AE29" i="100"/>
  <c r="AE28" i="100"/>
  <c r="AE27" i="100"/>
  <c r="AE26" i="100"/>
  <c r="AE25" i="100"/>
  <c r="AE24" i="100"/>
  <c r="AE23" i="100"/>
  <c r="AE22" i="100"/>
  <c r="AE21" i="100"/>
  <c r="AE20" i="100"/>
  <c r="AE19" i="100"/>
  <c r="AE18" i="100"/>
  <c r="AE17" i="100"/>
  <c r="AE16" i="100"/>
  <c r="AE15" i="100"/>
  <c r="AE14" i="100"/>
  <c r="AB36" i="100"/>
  <c r="AB35" i="100"/>
  <c r="AB34" i="100"/>
  <c r="AB33" i="100"/>
  <c r="AB32" i="100"/>
  <c r="AB31" i="100"/>
  <c r="AB30" i="100"/>
  <c r="AB29" i="100"/>
  <c r="AB28" i="100"/>
  <c r="AB27" i="100"/>
  <c r="AB26" i="100"/>
  <c r="AB25" i="100"/>
  <c r="AB24" i="100"/>
  <c r="AB23" i="100"/>
  <c r="AB22" i="100"/>
  <c r="AB21" i="100"/>
  <c r="AB20" i="100"/>
  <c r="AB19" i="100"/>
  <c r="AB18" i="100"/>
  <c r="AB17" i="100"/>
  <c r="AB16" i="100"/>
  <c r="AB15" i="100"/>
  <c r="AB14" i="100"/>
  <c r="Y36" i="100"/>
  <c r="Y35" i="100"/>
  <c r="Y34" i="100"/>
  <c r="Y33" i="100"/>
  <c r="Y32" i="100"/>
  <c r="Y31" i="100"/>
  <c r="Y30" i="100"/>
  <c r="Y29" i="100"/>
  <c r="Y28" i="100"/>
  <c r="Y27" i="100"/>
  <c r="Y26" i="100"/>
  <c r="Y25" i="100"/>
  <c r="Y24" i="100"/>
  <c r="Y23" i="100"/>
  <c r="Y22" i="100"/>
  <c r="Y21" i="100"/>
  <c r="Y20" i="100"/>
  <c r="Y19" i="100"/>
  <c r="Y18" i="100"/>
  <c r="Y17" i="100"/>
  <c r="Y16" i="100"/>
  <c r="Y15" i="100"/>
  <c r="Y14" i="100"/>
  <c r="T36" i="100"/>
  <c r="T35" i="100"/>
  <c r="T34" i="100"/>
  <c r="T33" i="100"/>
  <c r="T32" i="100"/>
  <c r="T31" i="100"/>
  <c r="T30" i="100"/>
  <c r="T29" i="100"/>
  <c r="T28" i="100"/>
  <c r="T27" i="100"/>
  <c r="T26" i="100"/>
  <c r="T25" i="100"/>
  <c r="T24" i="100"/>
  <c r="T23" i="100"/>
  <c r="T22" i="100"/>
  <c r="T21" i="100"/>
  <c r="T20" i="100"/>
  <c r="T19" i="100"/>
  <c r="T18" i="100"/>
  <c r="T17" i="100"/>
  <c r="T16" i="100"/>
  <c r="T15" i="100"/>
  <c r="T14" i="100"/>
  <c r="Q36" i="100"/>
  <c r="Q35" i="100"/>
  <c r="Q34" i="100"/>
  <c r="Q33" i="100"/>
  <c r="Q32" i="100"/>
  <c r="Q31" i="100"/>
  <c r="Q30" i="100"/>
  <c r="Q29" i="100"/>
  <c r="Q28" i="100"/>
  <c r="Q27" i="100"/>
  <c r="Q26" i="100"/>
  <c r="Q25" i="100"/>
  <c r="Q24" i="100"/>
  <c r="Q23" i="100"/>
  <c r="Q22" i="100"/>
  <c r="Q21" i="100"/>
  <c r="Q20" i="100"/>
  <c r="Q19" i="100"/>
  <c r="Q18" i="100"/>
  <c r="Q17" i="100"/>
  <c r="Q16" i="100"/>
  <c r="Q15" i="100"/>
  <c r="Q14" i="100"/>
  <c r="N36" i="100"/>
  <c r="N35" i="100"/>
  <c r="N34" i="100"/>
  <c r="N33" i="100"/>
  <c r="N32" i="100"/>
  <c r="N31" i="100"/>
  <c r="N30" i="100"/>
  <c r="N29" i="100"/>
  <c r="N28" i="100"/>
  <c r="N27" i="100"/>
  <c r="N26" i="100"/>
  <c r="N25" i="100"/>
  <c r="N24" i="100"/>
  <c r="N23" i="100"/>
  <c r="N22" i="100"/>
  <c r="N21" i="100"/>
  <c r="N20" i="100"/>
  <c r="N19" i="100"/>
  <c r="N18" i="100"/>
  <c r="N17" i="100"/>
  <c r="N16" i="100"/>
  <c r="N15" i="100"/>
  <c r="N14" i="100"/>
  <c r="K36" i="100"/>
  <c r="K34" i="100"/>
  <c r="K33" i="100"/>
  <c r="K32" i="100"/>
  <c r="K31" i="100"/>
  <c r="K30" i="100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4" i="100"/>
  <c r="H36" i="100"/>
  <c r="H35" i="100"/>
  <c r="H34" i="100"/>
  <c r="H33" i="100"/>
  <c r="H32" i="100"/>
  <c r="H31" i="100"/>
  <c r="H30" i="100"/>
  <c r="H29" i="100"/>
  <c r="H28" i="100"/>
  <c r="H27" i="100"/>
  <c r="H26" i="100"/>
  <c r="H25" i="100"/>
  <c r="H24" i="100"/>
  <c r="H23" i="100"/>
  <c r="H22" i="100"/>
  <c r="H21" i="100"/>
  <c r="H20" i="100"/>
  <c r="H19" i="100"/>
  <c r="H18" i="100"/>
  <c r="H17" i="100"/>
  <c r="H16" i="100"/>
  <c r="H15" i="100"/>
  <c r="H14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C15" i="87"/>
  <c r="C16" i="87"/>
  <c r="C17" i="87"/>
  <c r="C18" i="87"/>
  <c r="C19" i="87"/>
  <c r="C20" i="87"/>
  <c r="C21" i="87"/>
  <c r="C22" i="87"/>
  <c r="C23" i="87"/>
  <c r="C24" i="87"/>
  <c r="C25" i="87"/>
  <c r="C26" i="87"/>
  <c r="C27" i="87"/>
  <c r="C28" i="87"/>
  <c r="C29" i="87"/>
  <c r="C14" i="87"/>
  <c r="BK29" i="87"/>
  <c r="BK28" i="87"/>
  <c r="BK27" i="87"/>
  <c r="BK26" i="87"/>
  <c r="BK25" i="87"/>
  <c r="BK24" i="87"/>
  <c r="BK23" i="87"/>
  <c r="BK22" i="87"/>
  <c r="BK21" i="87"/>
  <c r="BK20" i="87"/>
  <c r="BK19" i="87"/>
  <c r="BK18" i="87"/>
  <c r="BK17" i="87"/>
  <c r="BK16" i="87"/>
  <c r="BK15" i="87"/>
  <c r="BK14" i="87"/>
  <c r="BH29" i="87"/>
  <c r="BH28" i="87"/>
  <c r="BH27" i="87"/>
  <c r="BH26" i="87"/>
  <c r="BH25" i="87"/>
  <c r="BH24" i="87"/>
  <c r="BH23" i="87"/>
  <c r="BH22" i="87"/>
  <c r="BH21" i="87"/>
  <c r="BH20" i="87"/>
  <c r="BH19" i="87"/>
  <c r="BH18" i="87"/>
  <c r="BH17" i="87"/>
  <c r="BH16" i="87"/>
  <c r="BH15" i="87"/>
  <c r="BH14" i="87"/>
  <c r="BE29" i="87"/>
  <c r="BE28" i="87"/>
  <c r="BE27" i="87"/>
  <c r="BE26" i="87"/>
  <c r="BE25" i="87"/>
  <c r="BE24" i="87"/>
  <c r="BE23" i="87"/>
  <c r="BE22" i="87"/>
  <c r="BE21" i="87"/>
  <c r="BE20" i="87"/>
  <c r="BE19" i="87"/>
  <c r="BE18" i="87"/>
  <c r="BE17" i="87"/>
  <c r="BE16" i="87"/>
  <c r="BE15" i="87"/>
  <c r="BE14" i="87"/>
  <c r="BB29" i="87"/>
  <c r="BB28" i="87"/>
  <c r="BB27" i="87"/>
  <c r="BB26" i="87"/>
  <c r="BB25" i="87"/>
  <c r="BB24" i="87"/>
  <c r="BB23" i="87"/>
  <c r="BB22" i="87"/>
  <c r="BB21" i="87"/>
  <c r="BB20" i="87"/>
  <c r="BB19" i="87"/>
  <c r="BB18" i="87"/>
  <c r="BB17" i="87"/>
  <c r="BB16" i="87"/>
  <c r="BB15" i="87"/>
  <c r="BB14" i="87"/>
  <c r="AY29" i="87"/>
  <c r="AY28" i="87"/>
  <c r="AY27" i="87"/>
  <c r="AY26" i="87"/>
  <c r="AY25" i="87"/>
  <c r="AY24" i="87"/>
  <c r="AY23" i="87"/>
  <c r="AY22" i="87"/>
  <c r="AY21" i="87"/>
  <c r="AY20" i="87"/>
  <c r="AY19" i="87"/>
  <c r="AY18" i="87"/>
  <c r="AY17" i="87"/>
  <c r="AY16" i="87"/>
  <c r="AY15" i="87"/>
  <c r="AY14" i="87"/>
  <c r="AT29" i="87"/>
  <c r="AT28" i="87"/>
  <c r="AT27" i="87"/>
  <c r="AT26" i="87"/>
  <c r="AT25" i="87"/>
  <c r="AT24" i="87"/>
  <c r="AT23" i="87"/>
  <c r="AT22" i="87"/>
  <c r="AT21" i="87"/>
  <c r="AT20" i="87"/>
  <c r="AT19" i="87"/>
  <c r="AT18" i="87"/>
  <c r="AT17" i="87"/>
  <c r="AT16" i="87"/>
  <c r="AT15" i="87"/>
  <c r="AT14" i="87"/>
  <c r="AQ29" i="87"/>
  <c r="AQ28" i="87"/>
  <c r="AQ27" i="87"/>
  <c r="AQ26" i="87"/>
  <c r="AQ25" i="87"/>
  <c r="AQ24" i="87"/>
  <c r="AQ23" i="87"/>
  <c r="AQ22" i="87"/>
  <c r="AQ21" i="87"/>
  <c r="AQ20" i="87"/>
  <c r="AQ19" i="87"/>
  <c r="AQ18" i="87"/>
  <c r="AQ17" i="87"/>
  <c r="AQ14" i="87"/>
  <c r="AN29" i="87"/>
  <c r="AN28" i="87"/>
  <c r="AN27" i="87"/>
  <c r="AN26" i="87"/>
  <c r="AN25" i="87"/>
  <c r="AN24" i="87"/>
  <c r="AN23" i="87"/>
  <c r="AN22" i="87"/>
  <c r="AN21" i="87"/>
  <c r="AN20" i="87"/>
  <c r="AN19" i="87"/>
  <c r="AN18" i="87"/>
  <c r="AN17" i="87"/>
  <c r="AN16" i="87"/>
  <c r="AN15" i="87"/>
  <c r="AN14" i="87"/>
  <c r="AK29" i="87"/>
  <c r="AK28" i="87"/>
  <c r="AK27" i="87"/>
  <c r="AK26" i="87"/>
  <c r="AK25" i="87"/>
  <c r="AK24" i="87"/>
  <c r="AK23" i="87"/>
  <c r="AK22" i="87"/>
  <c r="AK21" i="87"/>
  <c r="AK20" i="87"/>
  <c r="AK19" i="87"/>
  <c r="AK18" i="87"/>
  <c r="AK17" i="87"/>
  <c r="AK16" i="87"/>
  <c r="AK15" i="87"/>
  <c r="AK14" i="87"/>
  <c r="AH29" i="87"/>
  <c r="AH28" i="87"/>
  <c r="AH27" i="87"/>
  <c r="AH26" i="87"/>
  <c r="AH25" i="87"/>
  <c r="AH24" i="87"/>
  <c r="AH23" i="87"/>
  <c r="AH22" i="87"/>
  <c r="AH21" i="87"/>
  <c r="AH20" i="87"/>
  <c r="AH19" i="87"/>
  <c r="AH18" i="87"/>
  <c r="AH17" i="87"/>
  <c r="AH16" i="87"/>
  <c r="AH15" i="87"/>
  <c r="AH14" i="87"/>
  <c r="AE29" i="87"/>
  <c r="AE28" i="87"/>
  <c r="AE27" i="87"/>
  <c r="AE26" i="87"/>
  <c r="AE25" i="87"/>
  <c r="AE24" i="87"/>
  <c r="AE23" i="87"/>
  <c r="AE22" i="87"/>
  <c r="AE21" i="87"/>
  <c r="AE20" i="87"/>
  <c r="AE19" i="87"/>
  <c r="AE18" i="87"/>
  <c r="AE17" i="87"/>
  <c r="AE16" i="87"/>
  <c r="AE15" i="87"/>
  <c r="AE14" i="87"/>
  <c r="AB29" i="87"/>
  <c r="AB28" i="87"/>
  <c r="AB27" i="87"/>
  <c r="AB26" i="87"/>
  <c r="AB25" i="87"/>
  <c r="AB24" i="87"/>
  <c r="AB23" i="87"/>
  <c r="AB22" i="87"/>
  <c r="AB21" i="87"/>
  <c r="AB20" i="87"/>
  <c r="AB19" i="87"/>
  <c r="AB18" i="87"/>
  <c r="AB17" i="87"/>
  <c r="AB16" i="87"/>
  <c r="AB15" i="87"/>
  <c r="AB14" i="87"/>
  <c r="Y29" i="87"/>
  <c r="Y28" i="87"/>
  <c r="Y27" i="87"/>
  <c r="Y26" i="87"/>
  <c r="Y25" i="87"/>
  <c r="Y24" i="87"/>
  <c r="Y23" i="87"/>
  <c r="Y22" i="87"/>
  <c r="Y21" i="87"/>
  <c r="Y20" i="87"/>
  <c r="Y19" i="87"/>
  <c r="Y18" i="87"/>
  <c r="Y17" i="87"/>
  <c r="Y16" i="87"/>
  <c r="Y15" i="87"/>
  <c r="Y14" i="87"/>
  <c r="T29" i="87"/>
  <c r="T28" i="87"/>
  <c r="T27" i="87"/>
  <c r="T26" i="87"/>
  <c r="T25" i="87"/>
  <c r="T24" i="87"/>
  <c r="T23" i="87"/>
  <c r="T22" i="87"/>
  <c r="T21" i="87"/>
  <c r="T20" i="87"/>
  <c r="T19" i="87"/>
  <c r="T18" i="87"/>
  <c r="T17" i="87"/>
  <c r="T16" i="87"/>
  <c r="T15" i="87"/>
  <c r="T14" i="87"/>
  <c r="Q29" i="87"/>
  <c r="Q28" i="87"/>
  <c r="Q27" i="87"/>
  <c r="Q26" i="87"/>
  <c r="Q25" i="87"/>
  <c r="Q24" i="87"/>
  <c r="Q23" i="87"/>
  <c r="Q22" i="87"/>
  <c r="Q21" i="87"/>
  <c r="Q20" i="87"/>
  <c r="Q19" i="87"/>
  <c r="Q18" i="87"/>
  <c r="Q17" i="87"/>
  <c r="Q16" i="87"/>
  <c r="Q15" i="87"/>
  <c r="Q14" i="87"/>
  <c r="N29" i="87"/>
  <c r="N28" i="87"/>
  <c r="N27" i="87"/>
  <c r="N26" i="87"/>
  <c r="N25" i="87"/>
  <c r="N24" i="87"/>
  <c r="N23" i="87"/>
  <c r="N22" i="87"/>
  <c r="N21" i="87"/>
  <c r="N20" i="87"/>
  <c r="N19" i="87"/>
  <c r="N18" i="87"/>
  <c r="N17" i="87"/>
  <c r="N16" i="87"/>
  <c r="N15" i="87"/>
  <c r="N14" i="87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14" i="87"/>
  <c r="R17" i="84" l="1"/>
  <c r="O17" i="84"/>
  <c r="AA32" i="105"/>
  <c r="V32" i="105"/>
  <c r="U32" i="105"/>
  <c r="T32" i="105" l="1"/>
  <c r="AN34" i="98"/>
  <c r="AK33" i="98"/>
  <c r="AN28" i="98"/>
  <c r="P27" i="98"/>
  <c r="P28" i="98"/>
  <c r="P29" i="98"/>
  <c r="BB26" i="68"/>
  <c r="BB25" i="68"/>
  <c r="BB24" i="68"/>
  <c r="BB23" i="68"/>
  <c r="BB22" i="68"/>
  <c r="BB21" i="68"/>
  <c r="BB20" i="68"/>
  <c r="BB19" i="68"/>
  <c r="BB18" i="68"/>
  <c r="BB17" i="68"/>
  <c r="BB16" i="68"/>
  <c r="BB15" i="68"/>
  <c r="AY26" i="68"/>
  <c r="AY25" i="68"/>
  <c r="AY24" i="68"/>
  <c r="AY23" i="68"/>
  <c r="AY22" i="68"/>
  <c r="AY21" i="68"/>
  <c r="AY20" i="68"/>
  <c r="AY19" i="68"/>
  <c r="AY18" i="68"/>
  <c r="AY17" i="68"/>
  <c r="AY16" i="68"/>
  <c r="AY15" i="68"/>
  <c r="AV26" i="68"/>
  <c r="AV25" i="68"/>
  <c r="AV24" i="68"/>
  <c r="AV23" i="68"/>
  <c r="AV22" i="68"/>
  <c r="AV21" i="68"/>
  <c r="AV20" i="68"/>
  <c r="AV19" i="68"/>
  <c r="AV18" i="68"/>
  <c r="AV17" i="68"/>
  <c r="AV16" i="68"/>
  <c r="AV15" i="68"/>
  <c r="AS26" i="68"/>
  <c r="AS25" i="68"/>
  <c r="AS24" i="68"/>
  <c r="AS23" i="68"/>
  <c r="AS22" i="68"/>
  <c r="AS21" i="68"/>
  <c r="AS20" i="68"/>
  <c r="AS19" i="68"/>
  <c r="AS18" i="68"/>
  <c r="AS17" i="68"/>
  <c r="AS16" i="68"/>
  <c r="AS15" i="68"/>
  <c r="AP26" i="68"/>
  <c r="AP25" i="68"/>
  <c r="AP24" i="68"/>
  <c r="AP23" i="68"/>
  <c r="AP22" i="68"/>
  <c r="AP21" i="68"/>
  <c r="AP20" i="68"/>
  <c r="AP19" i="68"/>
  <c r="AP18" i="68"/>
  <c r="AP17" i="68"/>
  <c r="AP16" i="68"/>
  <c r="AP15" i="68"/>
  <c r="AK26" i="68"/>
  <c r="AK25" i="68"/>
  <c r="AK24" i="68"/>
  <c r="AK23" i="68"/>
  <c r="AK22" i="68"/>
  <c r="AK21" i="68"/>
  <c r="AK20" i="68"/>
  <c r="AK19" i="68"/>
  <c r="AK18" i="68"/>
  <c r="AK17" i="68"/>
  <c r="AK16" i="68"/>
  <c r="AK15" i="68"/>
  <c r="AH26" i="68"/>
  <c r="AH25" i="68"/>
  <c r="AH24" i="68"/>
  <c r="AH23" i="68"/>
  <c r="AH22" i="68"/>
  <c r="AH21" i="68"/>
  <c r="AH20" i="68"/>
  <c r="AH19" i="68"/>
  <c r="AH18" i="68"/>
  <c r="AH17" i="68"/>
  <c r="AH16" i="68"/>
  <c r="AH15" i="68"/>
  <c r="AE26" i="68"/>
  <c r="AE25" i="68"/>
  <c r="AE24" i="68"/>
  <c r="AE23" i="68"/>
  <c r="AE22" i="68"/>
  <c r="AE21" i="68"/>
  <c r="AE20" i="68"/>
  <c r="AE19" i="68"/>
  <c r="AE18" i="68"/>
  <c r="AE17" i="68"/>
  <c r="AE16" i="68"/>
  <c r="AE15" i="68"/>
  <c r="AB26" i="68"/>
  <c r="AB25" i="68"/>
  <c r="AB24" i="68"/>
  <c r="AB23" i="68"/>
  <c r="AB22" i="68"/>
  <c r="AB21" i="68"/>
  <c r="AB20" i="68"/>
  <c r="AB19" i="68"/>
  <c r="AB18" i="68"/>
  <c r="AB17" i="68"/>
  <c r="AB16" i="68"/>
  <c r="AB15" i="68"/>
  <c r="Y26" i="68"/>
  <c r="Y25" i="68"/>
  <c r="Y24" i="68"/>
  <c r="Y23" i="68"/>
  <c r="Y22" i="68"/>
  <c r="Y21" i="68"/>
  <c r="Y20" i="68"/>
  <c r="Y19" i="68"/>
  <c r="Y18" i="68"/>
  <c r="Y17" i="68"/>
  <c r="Y16" i="68"/>
  <c r="Y15" i="68"/>
  <c r="V26" i="68"/>
  <c r="V25" i="68"/>
  <c r="V24" i="68"/>
  <c r="V23" i="68"/>
  <c r="V22" i="68"/>
  <c r="V21" i="68"/>
  <c r="V20" i="68"/>
  <c r="V19" i="68"/>
  <c r="V18" i="68"/>
  <c r="V17" i="68"/>
  <c r="V16" i="68"/>
  <c r="V15" i="68"/>
  <c r="Q26" i="68"/>
  <c r="Q25" i="68"/>
  <c r="Q24" i="68"/>
  <c r="Q23" i="68"/>
  <c r="Q22" i="68"/>
  <c r="Q21" i="68"/>
  <c r="Q20" i="68"/>
  <c r="Q19" i="68"/>
  <c r="Q18" i="68"/>
  <c r="Q17" i="68"/>
  <c r="Q16" i="68"/>
  <c r="Q15" i="68"/>
  <c r="N26" i="68"/>
  <c r="N25" i="68"/>
  <c r="N24" i="68"/>
  <c r="N23" i="68"/>
  <c r="N22" i="68"/>
  <c r="N21" i="68"/>
  <c r="N20" i="68"/>
  <c r="N19" i="68"/>
  <c r="N18" i="68"/>
  <c r="N17" i="68"/>
  <c r="N16" i="68"/>
  <c r="N15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E16" i="68"/>
  <c r="E17" i="68"/>
  <c r="E18" i="68"/>
  <c r="E19" i="68"/>
  <c r="E20" i="68"/>
  <c r="E21" i="68"/>
  <c r="E22" i="68"/>
  <c r="E23" i="68"/>
  <c r="E24" i="68"/>
  <c r="E25" i="68"/>
  <c r="E26" i="68"/>
  <c r="E15" i="68"/>
  <c r="D16" i="67"/>
  <c r="D17" i="67"/>
  <c r="D18" i="67"/>
  <c r="D19" i="67"/>
  <c r="D20" i="67"/>
  <c r="D21" i="67"/>
  <c r="D22" i="67"/>
  <c r="D23" i="67"/>
  <c r="D24" i="67"/>
  <c r="D25" i="67"/>
  <c r="D26" i="67"/>
  <c r="C16" i="67"/>
  <c r="C17" i="67"/>
  <c r="C18" i="67"/>
  <c r="C19" i="67"/>
  <c r="C20" i="67"/>
  <c r="C21" i="67"/>
  <c r="C22" i="67"/>
  <c r="C23" i="67"/>
  <c r="C24" i="67"/>
  <c r="C25" i="67"/>
  <c r="C26" i="67"/>
  <c r="C15" i="67"/>
  <c r="D15" i="67"/>
  <c r="BB26" i="67"/>
  <c r="BB25" i="67"/>
  <c r="BB24" i="67"/>
  <c r="BB23" i="67"/>
  <c r="BB22" i="67"/>
  <c r="BB21" i="67"/>
  <c r="BB20" i="67"/>
  <c r="BB19" i="67"/>
  <c r="BB18" i="67"/>
  <c r="BB17" i="67"/>
  <c r="BB16" i="67"/>
  <c r="BB15" i="67"/>
  <c r="AY26" i="67"/>
  <c r="AY25" i="67"/>
  <c r="AY24" i="67"/>
  <c r="AY23" i="67"/>
  <c r="AY22" i="67"/>
  <c r="AY21" i="67"/>
  <c r="AY20" i="67"/>
  <c r="AY19" i="67"/>
  <c r="AY18" i="67"/>
  <c r="AY17" i="67"/>
  <c r="AY16" i="67"/>
  <c r="AY15" i="67"/>
  <c r="AV26" i="67"/>
  <c r="AV25" i="67"/>
  <c r="AV24" i="67"/>
  <c r="AV23" i="67"/>
  <c r="AV22" i="67"/>
  <c r="AV21" i="67"/>
  <c r="AV20" i="67"/>
  <c r="AV19" i="67"/>
  <c r="AV18" i="67"/>
  <c r="AV17" i="67"/>
  <c r="AV16" i="67"/>
  <c r="AV15" i="67"/>
  <c r="AS26" i="67"/>
  <c r="AS25" i="67"/>
  <c r="AS24" i="67"/>
  <c r="AS23" i="67"/>
  <c r="AS22" i="67"/>
  <c r="AS21" i="67"/>
  <c r="AS20" i="67"/>
  <c r="AS19" i="67"/>
  <c r="AS18" i="67"/>
  <c r="AS17" i="67"/>
  <c r="AS16" i="67"/>
  <c r="AS15" i="67"/>
  <c r="AP26" i="67"/>
  <c r="AP25" i="67"/>
  <c r="AP24" i="67"/>
  <c r="AP23" i="67"/>
  <c r="AP22" i="67"/>
  <c r="AP21" i="67"/>
  <c r="AP20" i="67"/>
  <c r="AP19" i="67"/>
  <c r="AP18" i="67"/>
  <c r="AP17" i="67"/>
  <c r="AP16" i="67"/>
  <c r="AP15" i="67"/>
  <c r="AK26" i="67"/>
  <c r="AK25" i="67"/>
  <c r="AK24" i="67"/>
  <c r="AK23" i="67"/>
  <c r="AK22" i="67"/>
  <c r="AK21" i="67"/>
  <c r="AK20" i="67"/>
  <c r="AK19" i="67"/>
  <c r="AK18" i="67"/>
  <c r="AK17" i="67"/>
  <c r="AK16" i="67"/>
  <c r="AK15" i="67"/>
  <c r="AH26" i="67"/>
  <c r="AH25" i="67"/>
  <c r="AH24" i="67"/>
  <c r="AH23" i="67"/>
  <c r="AH22" i="67"/>
  <c r="AH21" i="67"/>
  <c r="AH20" i="67"/>
  <c r="AH19" i="67"/>
  <c r="AH18" i="67"/>
  <c r="AH17" i="67"/>
  <c r="AH16" i="67"/>
  <c r="AH15" i="67"/>
  <c r="AE26" i="67"/>
  <c r="AE25" i="67"/>
  <c r="AE24" i="67"/>
  <c r="AE23" i="67"/>
  <c r="AE22" i="67"/>
  <c r="AE21" i="67"/>
  <c r="AE20" i="67"/>
  <c r="AE19" i="67"/>
  <c r="AE18" i="67"/>
  <c r="AE17" i="67"/>
  <c r="AE16" i="67"/>
  <c r="AE15" i="67"/>
  <c r="AB26" i="67"/>
  <c r="AB25" i="67"/>
  <c r="AB24" i="67"/>
  <c r="AB23" i="67"/>
  <c r="AB22" i="67"/>
  <c r="AB21" i="67"/>
  <c r="AB20" i="67"/>
  <c r="AB19" i="67"/>
  <c r="AB18" i="67"/>
  <c r="AB17" i="67"/>
  <c r="AB16" i="67"/>
  <c r="AB15" i="67"/>
  <c r="Y26" i="67"/>
  <c r="Y25" i="67"/>
  <c r="Y24" i="67"/>
  <c r="Y23" i="67"/>
  <c r="Y22" i="67"/>
  <c r="Y21" i="67"/>
  <c r="Y20" i="67"/>
  <c r="Y19" i="67"/>
  <c r="Y18" i="67"/>
  <c r="Y17" i="67"/>
  <c r="Y16" i="67"/>
  <c r="Y15" i="67"/>
  <c r="V26" i="67"/>
  <c r="V25" i="67"/>
  <c r="V24" i="67"/>
  <c r="V23" i="67"/>
  <c r="V22" i="67"/>
  <c r="V21" i="67"/>
  <c r="V20" i="67"/>
  <c r="V19" i="67"/>
  <c r="V18" i="67"/>
  <c r="V17" i="67"/>
  <c r="V16" i="67"/>
  <c r="V15" i="67"/>
  <c r="Q26" i="67"/>
  <c r="Q25" i="67"/>
  <c r="Q24" i="67"/>
  <c r="Q23" i="67"/>
  <c r="Q22" i="67"/>
  <c r="Q21" i="67"/>
  <c r="Q20" i="67"/>
  <c r="Q19" i="67"/>
  <c r="Q18" i="67"/>
  <c r="Q17" i="67"/>
  <c r="Q16" i="67"/>
  <c r="Q15" i="67"/>
  <c r="N16" i="67"/>
  <c r="N17" i="67"/>
  <c r="N18" i="67"/>
  <c r="N19" i="67"/>
  <c r="N20" i="67"/>
  <c r="N21" i="67"/>
  <c r="N22" i="67"/>
  <c r="N23" i="67"/>
  <c r="N24" i="67"/>
  <c r="N25" i="67"/>
  <c r="N26" i="67"/>
  <c r="N15" i="67"/>
  <c r="K16" i="67" l="1"/>
  <c r="K17" i="67"/>
  <c r="K18" i="67"/>
  <c r="K19" i="67"/>
  <c r="K20" i="67"/>
  <c r="K21" i="67"/>
  <c r="K22" i="67"/>
  <c r="K23" i="67"/>
  <c r="K24" i="67"/>
  <c r="K25" i="67"/>
  <c r="K26" i="67"/>
  <c r="K15" i="67"/>
  <c r="H16" i="67"/>
  <c r="H17" i="67"/>
  <c r="H18" i="67"/>
  <c r="H19" i="67"/>
  <c r="H20" i="67"/>
  <c r="H21" i="67"/>
  <c r="H22" i="67"/>
  <c r="H23" i="67"/>
  <c r="H24" i="67"/>
  <c r="H25" i="67"/>
  <c r="H26" i="67"/>
  <c r="H15" i="67"/>
  <c r="E26" i="67"/>
  <c r="E16" i="67"/>
  <c r="E17" i="67"/>
  <c r="E18" i="67"/>
  <c r="E19" i="67"/>
  <c r="E20" i="67"/>
  <c r="E21" i="67"/>
  <c r="E22" i="67"/>
  <c r="E23" i="67"/>
  <c r="E24" i="67"/>
  <c r="E25" i="67"/>
  <c r="E15" i="67"/>
  <c r="I513" i="85" l="1"/>
  <c r="I512" i="85"/>
  <c r="I511" i="85"/>
  <c r="I507" i="85"/>
  <c r="I506" i="85"/>
  <c r="I505" i="85"/>
  <c r="I504" i="85"/>
  <c r="I503" i="85"/>
  <c r="I502" i="85"/>
  <c r="I501" i="85"/>
  <c r="I500" i="85"/>
  <c r="I499" i="85"/>
  <c r="I498" i="85"/>
  <c r="I494" i="85"/>
  <c r="I493" i="85"/>
  <c r="I492" i="85"/>
  <c r="I491" i="85"/>
  <c r="I490" i="85"/>
  <c r="I489" i="85"/>
  <c r="I488" i="85"/>
  <c r="I487" i="85"/>
  <c r="I486" i="85"/>
  <c r="I485" i="85"/>
  <c r="I473" i="85"/>
  <c r="I472" i="85"/>
  <c r="I471" i="85"/>
  <c r="I470" i="85"/>
  <c r="I469" i="85"/>
  <c r="I468" i="85"/>
  <c r="I467" i="85"/>
  <c r="I466" i="85"/>
  <c r="I465" i="85"/>
  <c r="I464" i="85"/>
  <c r="I463" i="85"/>
  <c r="I462" i="85"/>
  <c r="I458" i="85"/>
  <c r="I457" i="85"/>
  <c r="I456" i="85"/>
  <c r="I455" i="85"/>
  <c r="I454" i="85"/>
  <c r="I453" i="85"/>
  <c r="I452" i="85"/>
  <c r="I451" i="85"/>
  <c r="I447" i="85"/>
  <c r="I446" i="85"/>
  <c r="I445" i="85"/>
  <c r="I444" i="85"/>
  <c r="I443" i="85"/>
  <c r="I442" i="85"/>
  <c r="I432" i="85"/>
  <c r="I431" i="85"/>
  <c r="I430" i="85"/>
  <c r="I429" i="85"/>
  <c r="I425" i="85"/>
  <c r="I424" i="85"/>
  <c r="I423" i="85"/>
  <c r="I422" i="85"/>
  <c r="I421" i="85"/>
  <c r="I420" i="85"/>
  <c r="I419" i="85"/>
  <c r="I418" i="85"/>
  <c r="I414" i="85"/>
  <c r="I413" i="85"/>
  <c r="I412" i="85"/>
  <c r="I411" i="85"/>
  <c r="I410" i="85"/>
  <c r="I409" i="85"/>
  <c r="I408" i="85"/>
  <c r="I407" i="85"/>
  <c r="I406" i="85"/>
  <c r="I402" i="85"/>
  <c r="I401" i="85"/>
  <c r="I400" i="85"/>
  <c r="I399" i="85"/>
  <c r="I398" i="85"/>
  <c r="I388" i="85"/>
  <c r="I387" i="85"/>
  <c r="I386" i="85"/>
  <c r="I385" i="85"/>
  <c r="I381" i="85"/>
  <c r="I380" i="85"/>
  <c r="I379" i="85"/>
  <c r="I378" i="85"/>
  <c r="I377" i="85"/>
  <c r="I376" i="85"/>
  <c r="I372" i="85"/>
  <c r="I371" i="85"/>
  <c r="I370" i="85"/>
  <c r="I369" i="85"/>
  <c r="I368" i="85"/>
  <c r="I367" i="85"/>
  <c r="I366" i="85"/>
  <c r="I365" i="85"/>
  <c r="I361" i="85"/>
  <c r="I360" i="85"/>
  <c r="I359" i="85"/>
  <c r="I358" i="85"/>
  <c r="I357" i="85"/>
  <c r="I356" i="85"/>
  <c r="I355" i="85"/>
  <c r="I354" i="85"/>
  <c r="I344" i="85"/>
  <c r="I343" i="85"/>
  <c r="I342" i="85"/>
  <c r="I341" i="85"/>
  <c r="I340" i="85"/>
  <c r="I339" i="85"/>
  <c r="I338" i="85"/>
  <c r="I337" i="85"/>
  <c r="I336" i="85"/>
  <c r="I335" i="85"/>
  <c r="I331" i="85"/>
  <c r="I330" i="85"/>
  <c r="I329" i="85"/>
  <c r="I328" i="85"/>
  <c r="I327" i="85"/>
  <c r="I326" i="85"/>
  <c r="I325" i="85"/>
  <c r="I324" i="85"/>
  <c r="I320" i="85"/>
  <c r="I319" i="85"/>
  <c r="I318" i="85"/>
  <c r="I317" i="85"/>
  <c r="I316" i="85"/>
  <c r="I315" i="85"/>
  <c r="I314" i="85"/>
  <c r="I313" i="85"/>
  <c r="I312" i="85"/>
  <c r="I311" i="85"/>
  <c r="I310" i="85"/>
  <c r="I300" i="85"/>
  <c r="I299" i="85"/>
  <c r="I298" i="85"/>
  <c r="I297" i="85"/>
  <c r="I293" i="85"/>
  <c r="I292" i="85"/>
  <c r="I291" i="85"/>
  <c r="I290" i="85"/>
  <c r="I289" i="85"/>
  <c r="I288" i="85"/>
  <c r="I287" i="85"/>
  <c r="I286" i="85"/>
  <c r="I285" i="85"/>
  <c r="I284" i="85"/>
  <c r="I283" i="85"/>
  <c r="I282" i="85"/>
  <c r="I281" i="85"/>
  <c r="I280" i="85"/>
  <c r="I276" i="85"/>
  <c r="I275" i="85"/>
  <c r="I274" i="85"/>
  <c r="I273" i="85"/>
  <c r="I272" i="85"/>
  <c r="I271" i="85"/>
  <c r="I270" i="85"/>
  <c r="I269" i="85"/>
  <c r="I268" i="85"/>
  <c r="I267" i="85"/>
  <c r="I266" i="85"/>
  <c r="I256" i="85"/>
  <c r="I255" i="85"/>
  <c r="I254" i="85"/>
  <c r="I253" i="85"/>
  <c r="I252" i="85"/>
  <c r="I251" i="85"/>
  <c r="I250" i="85"/>
  <c r="I249" i="85"/>
  <c r="I248" i="85"/>
  <c r="I247" i="85"/>
  <c r="I246" i="85"/>
  <c r="I245" i="85"/>
  <c r="I244" i="85"/>
  <c r="I240" i="85"/>
  <c r="I239" i="85"/>
  <c r="I238" i="85"/>
  <c r="I237" i="85"/>
  <c r="I236" i="85"/>
  <c r="I235" i="85"/>
  <c r="I234" i="85"/>
  <c r="I233" i="85"/>
  <c r="I232" i="85"/>
  <c r="I231" i="85"/>
  <c r="I230" i="85"/>
  <c r="I229" i="85"/>
  <c r="I228" i="85"/>
  <c r="I227" i="85"/>
  <c r="I226" i="85"/>
  <c r="I225" i="85"/>
  <c r="I213" i="85"/>
  <c r="I212" i="85"/>
  <c r="I211" i="85"/>
  <c r="I210" i="85"/>
  <c r="I209" i="85"/>
  <c r="I208" i="85"/>
  <c r="I207" i="85"/>
  <c r="I206" i="85"/>
  <c r="I205" i="85"/>
  <c r="I204" i="85"/>
  <c r="I203" i="85"/>
  <c r="I202" i="85"/>
  <c r="I201" i="85"/>
  <c r="I200" i="85"/>
  <c r="I199" i="85"/>
  <c r="I198" i="85"/>
  <c r="I197" i="85"/>
  <c r="I196" i="85"/>
  <c r="I195" i="85"/>
  <c r="I191" i="85"/>
  <c r="I190" i="85"/>
  <c r="I189" i="85"/>
  <c r="I188" i="85"/>
  <c r="I187" i="85"/>
  <c r="I186" i="85"/>
  <c r="I185" i="85"/>
  <c r="I184" i="85"/>
  <c r="I183" i="85"/>
  <c r="I182" i="85"/>
  <c r="I181" i="85"/>
  <c r="I180" i="85"/>
  <c r="I179" i="85"/>
  <c r="I169" i="85"/>
  <c r="I168" i="85"/>
  <c r="I167" i="85"/>
  <c r="I166" i="85"/>
  <c r="I165" i="85"/>
  <c r="I164" i="85"/>
  <c r="I163" i="85"/>
  <c r="I162" i="85"/>
  <c r="I161" i="85"/>
  <c r="I160" i="85"/>
  <c r="I159" i="85"/>
  <c r="I158" i="85"/>
  <c r="I157" i="85"/>
  <c r="I156" i="85"/>
  <c r="I152" i="85"/>
  <c r="I151" i="85"/>
  <c r="I150" i="85"/>
  <c r="I149" i="85"/>
  <c r="I148" i="85"/>
  <c r="I147" i="85"/>
  <c r="I146" i="85"/>
  <c r="I145" i="85"/>
  <c r="I144" i="85"/>
  <c r="I143" i="85"/>
  <c r="I142" i="85"/>
  <c r="I141" i="85"/>
  <c r="I140" i="85"/>
  <c r="I139" i="85"/>
  <c r="I138" i="85"/>
  <c r="I137" i="85"/>
  <c r="I136" i="85"/>
  <c r="I135" i="85"/>
  <c r="I124" i="85"/>
  <c r="I123" i="85"/>
  <c r="I122" i="85"/>
  <c r="I121" i="85"/>
  <c r="I120" i="85"/>
  <c r="I119" i="85"/>
  <c r="I115" i="85"/>
  <c r="I114" i="85"/>
  <c r="I113" i="85"/>
  <c r="I112" i="85"/>
  <c r="I111" i="85"/>
  <c r="I110" i="85"/>
  <c r="I109" i="85"/>
  <c r="I108" i="85"/>
  <c r="I107" i="85"/>
  <c r="I106" i="85"/>
  <c r="I105" i="85"/>
  <c r="I104" i="85"/>
  <c r="I103" i="85"/>
  <c r="I102" i="85"/>
  <c r="I101" i="85"/>
  <c r="I100" i="85"/>
  <c r="I99" i="85"/>
  <c r="I98" i="85"/>
  <c r="I97" i="85"/>
  <c r="I96" i="85"/>
  <c r="I95" i="85"/>
  <c r="I94" i="85"/>
  <c r="I82" i="85"/>
  <c r="I81" i="85"/>
  <c r="I80" i="85"/>
  <c r="I79" i="85"/>
  <c r="I78" i="85"/>
  <c r="I77" i="85"/>
  <c r="I76" i="85"/>
  <c r="I75" i="85"/>
  <c r="I74" i="85"/>
  <c r="I73" i="85"/>
  <c r="I72" i="85"/>
  <c r="I71" i="85"/>
  <c r="I70" i="85"/>
  <c r="I69" i="85"/>
  <c r="I68" i="85"/>
  <c r="I67" i="85"/>
  <c r="I66" i="85"/>
  <c r="I65" i="85"/>
  <c r="I64" i="85"/>
  <c r="I63" i="85"/>
  <c r="I62" i="85"/>
  <c r="I61" i="85"/>
  <c r="I60" i="85"/>
  <c r="I56" i="85"/>
  <c r="I55" i="85"/>
  <c r="I54" i="85"/>
  <c r="I53" i="85"/>
  <c r="I52" i="85"/>
  <c r="I51" i="85"/>
  <c r="I50" i="85"/>
  <c r="I40" i="85"/>
  <c r="I39" i="85"/>
  <c r="I38" i="85"/>
  <c r="I37" i="85"/>
  <c r="I36" i="85"/>
  <c r="I35" i="85"/>
  <c r="I34" i="85"/>
  <c r="I33" i="85"/>
  <c r="F513" i="85"/>
  <c r="E513" i="85"/>
  <c r="D513" i="85"/>
  <c r="F512" i="85"/>
  <c r="E512" i="85"/>
  <c r="D512" i="85"/>
  <c r="F511" i="85"/>
  <c r="E511" i="85"/>
  <c r="D511" i="85"/>
  <c r="F507" i="85"/>
  <c r="E507" i="85"/>
  <c r="D507" i="85"/>
  <c r="F506" i="85"/>
  <c r="E506" i="85"/>
  <c r="D506" i="85"/>
  <c r="F505" i="85"/>
  <c r="E505" i="85"/>
  <c r="D505" i="85"/>
  <c r="F504" i="85"/>
  <c r="E504" i="85"/>
  <c r="D504" i="85"/>
  <c r="F503" i="85"/>
  <c r="E503" i="85"/>
  <c r="D503" i="85"/>
  <c r="F502" i="85"/>
  <c r="E502" i="85"/>
  <c r="D502" i="85"/>
  <c r="F501" i="85"/>
  <c r="E501" i="85"/>
  <c r="D501" i="85"/>
  <c r="F500" i="85"/>
  <c r="E500" i="85"/>
  <c r="D500" i="85"/>
  <c r="F499" i="85"/>
  <c r="E499" i="85"/>
  <c r="D499" i="85"/>
  <c r="F498" i="85"/>
  <c r="E498" i="85"/>
  <c r="D498" i="85"/>
  <c r="F494" i="85"/>
  <c r="E494" i="85"/>
  <c r="D494" i="85"/>
  <c r="F493" i="85"/>
  <c r="E493" i="85"/>
  <c r="D493" i="85"/>
  <c r="F492" i="85"/>
  <c r="E492" i="85"/>
  <c r="D492" i="85"/>
  <c r="F491" i="85"/>
  <c r="E491" i="85"/>
  <c r="D491" i="85"/>
  <c r="F490" i="85"/>
  <c r="E490" i="85"/>
  <c r="D490" i="85"/>
  <c r="F489" i="85"/>
  <c r="E489" i="85"/>
  <c r="D489" i="85"/>
  <c r="F488" i="85"/>
  <c r="E488" i="85"/>
  <c r="D488" i="85"/>
  <c r="F487" i="85"/>
  <c r="E487" i="85"/>
  <c r="D487" i="85"/>
  <c r="F486" i="85"/>
  <c r="E486" i="85"/>
  <c r="D486" i="85"/>
  <c r="F485" i="85"/>
  <c r="E485" i="85"/>
  <c r="D485" i="85"/>
  <c r="F473" i="85"/>
  <c r="E473" i="85"/>
  <c r="D473" i="85"/>
  <c r="F472" i="85"/>
  <c r="E472" i="85"/>
  <c r="D472" i="85"/>
  <c r="F471" i="85"/>
  <c r="E471" i="85"/>
  <c r="D471" i="85"/>
  <c r="F470" i="85"/>
  <c r="E470" i="85"/>
  <c r="D470" i="85"/>
  <c r="F469" i="85"/>
  <c r="E469" i="85"/>
  <c r="D469" i="85"/>
  <c r="F468" i="85"/>
  <c r="E468" i="85"/>
  <c r="D468" i="85"/>
  <c r="F467" i="85"/>
  <c r="E467" i="85"/>
  <c r="D467" i="85"/>
  <c r="F466" i="85"/>
  <c r="E466" i="85"/>
  <c r="D466" i="85"/>
  <c r="F465" i="85"/>
  <c r="E465" i="85"/>
  <c r="D465" i="85"/>
  <c r="F464" i="85"/>
  <c r="E464" i="85"/>
  <c r="D464" i="85"/>
  <c r="F463" i="85"/>
  <c r="E463" i="85"/>
  <c r="D463" i="85"/>
  <c r="F462" i="85"/>
  <c r="E462" i="85"/>
  <c r="D462" i="85"/>
  <c r="F458" i="85"/>
  <c r="E458" i="85"/>
  <c r="D458" i="85"/>
  <c r="F457" i="85"/>
  <c r="E457" i="85"/>
  <c r="D457" i="85"/>
  <c r="F456" i="85"/>
  <c r="E456" i="85"/>
  <c r="D456" i="85"/>
  <c r="F455" i="85"/>
  <c r="E455" i="85"/>
  <c r="D455" i="85"/>
  <c r="F454" i="85"/>
  <c r="E454" i="85"/>
  <c r="D454" i="85"/>
  <c r="F453" i="85"/>
  <c r="E453" i="85"/>
  <c r="D453" i="85"/>
  <c r="F452" i="85"/>
  <c r="E452" i="85"/>
  <c r="D452" i="85"/>
  <c r="F451" i="85"/>
  <c r="E451" i="85"/>
  <c r="D451" i="85"/>
  <c r="F447" i="85"/>
  <c r="E447" i="85"/>
  <c r="D447" i="85"/>
  <c r="F446" i="85"/>
  <c r="E446" i="85"/>
  <c r="D446" i="85"/>
  <c r="F445" i="85"/>
  <c r="E445" i="85"/>
  <c r="D445" i="85"/>
  <c r="F444" i="85"/>
  <c r="E444" i="85"/>
  <c r="D444" i="85"/>
  <c r="F443" i="85"/>
  <c r="E443" i="85"/>
  <c r="D443" i="85"/>
  <c r="F442" i="85"/>
  <c r="E442" i="85"/>
  <c r="D442" i="85"/>
  <c r="F432" i="85"/>
  <c r="E432" i="85"/>
  <c r="D432" i="85"/>
  <c r="F431" i="85"/>
  <c r="E431" i="85"/>
  <c r="D431" i="85"/>
  <c r="F430" i="85"/>
  <c r="E430" i="85"/>
  <c r="D430" i="85"/>
  <c r="F429" i="85"/>
  <c r="E429" i="85"/>
  <c r="D429" i="85"/>
  <c r="F425" i="85"/>
  <c r="E425" i="85"/>
  <c r="D425" i="85"/>
  <c r="F424" i="85"/>
  <c r="E424" i="85"/>
  <c r="D424" i="85"/>
  <c r="F423" i="85"/>
  <c r="E423" i="85"/>
  <c r="D423" i="85"/>
  <c r="F422" i="85"/>
  <c r="E422" i="85"/>
  <c r="D422" i="85"/>
  <c r="F421" i="85"/>
  <c r="E421" i="85"/>
  <c r="D421" i="85"/>
  <c r="F420" i="85"/>
  <c r="E420" i="85"/>
  <c r="D420" i="85"/>
  <c r="F419" i="85"/>
  <c r="E419" i="85"/>
  <c r="D419" i="85"/>
  <c r="F418" i="85"/>
  <c r="E418" i="85"/>
  <c r="D418" i="85"/>
  <c r="F414" i="85"/>
  <c r="E414" i="85"/>
  <c r="D414" i="85"/>
  <c r="F413" i="85"/>
  <c r="E413" i="85"/>
  <c r="D413" i="85"/>
  <c r="F412" i="85"/>
  <c r="E412" i="85"/>
  <c r="D412" i="85"/>
  <c r="F411" i="85"/>
  <c r="E411" i="85"/>
  <c r="D411" i="85"/>
  <c r="F410" i="85"/>
  <c r="E410" i="85"/>
  <c r="D410" i="85"/>
  <c r="F409" i="85"/>
  <c r="E409" i="85"/>
  <c r="D409" i="85"/>
  <c r="F408" i="85"/>
  <c r="E408" i="85"/>
  <c r="D408" i="85"/>
  <c r="F407" i="85"/>
  <c r="E407" i="85"/>
  <c r="D407" i="85"/>
  <c r="F406" i="85"/>
  <c r="E406" i="85"/>
  <c r="D406" i="85"/>
  <c r="F402" i="85"/>
  <c r="E402" i="85"/>
  <c r="D402" i="85"/>
  <c r="F401" i="85"/>
  <c r="E401" i="85"/>
  <c r="D401" i="85"/>
  <c r="F400" i="85"/>
  <c r="E400" i="85"/>
  <c r="D400" i="85"/>
  <c r="F399" i="85"/>
  <c r="E399" i="85"/>
  <c r="D399" i="85"/>
  <c r="F398" i="85"/>
  <c r="E398" i="85"/>
  <c r="D398" i="85"/>
  <c r="F388" i="85"/>
  <c r="E388" i="85"/>
  <c r="D388" i="85"/>
  <c r="F387" i="85"/>
  <c r="E387" i="85"/>
  <c r="D387" i="85"/>
  <c r="F386" i="85"/>
  <c r="E386" i="85"/>
  <c r="D386" i="85"/>
  <c r="F385" i="85"/>
  <c r="E385" i="85"/>
  <c r="D385" i="85"/>
  <c r="F381" i="85"/>
  <c r="E381" i="85"/>
  <c r="D381" i="85"/>
  <c r="F380" i="85"/>
  <c r="E380" i="85"/>
  <c r="D380" i="85"/>
  <c r="F379" i="85"/>
  <c r="E379" i="85"/>
  <c r="D379" i="85"/>
  <c r="F378" i="85"/>
  <c r="E378" i="85"/>
  <c r="D378" i="85"/>
  <c r="F377" i="85"/>
  <c r="E377" i="85"/>
  <c r="D377" i="85"/>
  <c r="F376" i="85"/>
  <c r="E376" i="85"/>
  <c r="D376" i="85"/>
  <c r="F372" i="85"/>
  <c r="E372" i="85"/>
  <c r="D372" i="85"/>
  <c r="F371" i="85"/>
  <c r="E371" i="85"/>
  <c r="D371" i="85"/>
  <c r="F370" i="85"/>
  <c r="E370" i="85"/>
  <c r="D370" i="85"/>
  <c r="F369" i="85"/>
  <c r="E369" i="85"/>
  <c r="D369" i="85"/>
  <c r="F368" i="85"/>
  <c r="E368" i="85"/>
  <c r="D368" i="85"/>
  <c r="F367" i="85"/>
  <c r="E367" i="85"/>
  <c r="D367" i="85"/>
  <c r="F366" i="85"/>
  <c r="E366" i="85"/>
  <c r="D366" i="85"/>
  <c r="F365" i="85"/>
  <c r="E365" i="85"/>
  <c r="D365" i="85"/>
  <c r="F361" i="85"/>
  <c r="E361" i="85"/>
  <c r="D361" i="85"/>
  <c r="F360" i="85"/>
  <c r="E360" i="85"/>
  <c r="D360" i="85"/>
  <c r="F359" i="85"/>
  <c r="E359" i="85"/>
  <c r="D359" i="85"/>
  <c r="F358" i="85"/>
  <c r="E358" i="85"/>
  <c r="D358" i="85"/>
  <c r="F357" i="85"/>
  <c r="E357" i="85"/>
  <c r="D357" i="85"/>
  <c r="F356" i="85"/>
  <c r="E356" i="85"/>
  <c r="D356" i="85"/>
  <c r="F355" i="85"/>
  <c r="E355" i="85"/>
  <c r="D355" i="85"/>
  <c r="F354" i="85"/>
  <c r="E354" i="85"/>
  <c r="D354" i="85"/>
  <c r="F344" i="85"/>
  <c r="E344" i="85"/>
  <c r="D344" i="85"/>
  <c r="F343" i="85"/>
  <c r="E343" i="85"/>
  <c r="D343" i="85"/>
  <c r="F342" i="85"/>
  <c r="E342" i="85"/>
  <c r="D342" i="85"/>
  <c r="F341" i="85"/>
  <c r="E341" i="85"/>
  <c r="D341" i="85"/>
  <c r="F340" i="85"/>
  <c r="E340" i="85"/>
  <c r="D340" i="85"/>
  <c r="F339" i="85"/>
  <c r="E339" i="85"/>
  <c r="D339" i="85"/>
  <c r="F338" i="85"/>
  <c r="E338" i="85"/>
  <c r="D338" i="85"/>
  <c r="F337" i="85"/>
  <c r="E337" i="85"/>
  <c r="D337" i="85"/>
  <c r="F336" i="85"/>
  <c r="E336" i="85"/>
  <c r="D336" i="85"/>
  <c r="F335" i="85"/>
  <c r="E335" i="85"/>
  <c r="D335" i="85"/>
  <c r="F331" i="85"/>
  <c r="E331" i="85"/>
  <c r="D331" i="85"/>
  <c r="F330" i="85"/>
  <c r="E330" i="85"/>
  <c r="D330" i="85"/>
  <c r="F329" i="85"/>
  <c r="E329" i="85"/>
  <c r="D329" i="85"/>
  <c r="F328" i="85"/>
  <c r="E328" i="85"/>
  <c r="D328" i="85"/>
  <c r="F327" i="85"/>
  <c r="E327" i="85"/>
  <c r="D327" i="85"/>
  <c r="F326" i="85"/>
  <c r="E326" i="85"/>
  <c r="D326" i="85"/>
  <c r="F325" i="85"/>
  <c r="E325" i="85"/>
  <c r="D325" i="85"/>
  <c r="F324" i="85"/>
  <c r="E324" i="85"/>
  <c r="D324" i="85"/>
  <c r="F320" i="85"/>
  <c r="E320" i="85"/>
  <c r="D320" i="85"/>
  <c r="F319" i="85"/>
  <c r="E319" i="85"/>
  <c r="D319" i="85"/>
  <c r="F318" i="85"/>
  <c r="E318" i="85"/>
  <c r="D318" i="85"/>
  <c r="F317" i="85"/>
  <c r="E317" i="85"/>
  <c r="D317" i="85"/>
  <c r="F316" i="85"/>
  <c r="E316" i="85"/>
  <c r="D316" i="85"/>
  <c r="F315" i="85"/>
  <c r="E315" i="85"/>
  <c r="D315" i="85"/>
  <c r="F314" i="85"/>
  <c r="E314" i="85"/>
  <c r="D314" i="85"/>
  <c r="F313" i="85"/>
  <c r="E313" i="85"/>
  <c r="D313" i="85"/>
  <c r="F312" i="85"/>
  <c r="E312" i="85"/>
  <c r="D312" i="85"/>
  <c r="F311" i="85"/>
  <c r="E311" i="85"/>
  <c r="D311" i="85"/>
  <c r="F310" i="85"/>
  <c r="E310" i="85"/>
  <c r="D310" i="85"/>
  <c r="F300" i="85"/>
  <c r="E300" i="85"/>
  <c r="D300" i="85"/>
  <c r="F299" i="85"/>
  <c r="E299" i="85"/>
  <c r="D299" i="85"/>
  <c r="F298" i="85"/>
  <c r="E298" i="85"/>
  <c r="D298" i="85"/>
  <c r="F297" i="85"/>
  <c r="E297" i="85"/>
  <c r="D297" i="85"/>
  <c r="F293" i="85"/>
  <c r="E293" i="85"/>
  <c r="D293" i="85"/>
  <c r="F292" i="85"/>
  <c r="E292" i="85"/>
  <c r="D292" i="85"/>
  <c r="F291" i="85"/>
  <c r="E291" i="85"/>
  <c r="D291" i="85"/>
  <c r="F290" i="85"/>
  <c r="E290" i="85"/>
  <c r="D290" i="85"/>
  <c r="F289" i="85"/>
  <c r="E289" i="85"/>
  <c r="D289" i="85"/>
  <c r="F288" i="85"/>
  <c r="E288" i="85"/>
  <c r="D288" i="85"/>
  <c r="F287" i="85"/>
  <c r="E287" i="85"/>
  <c r="D287" i="85"/>
  <c r="F286" i="85"/>
  <c r="E286" i="85"/>
  <c r="D286" i="85"/>
  <c r="F285" i="85"/>
  <c r="E285" i="85"/>
  <c r="D285" i="85"/>
  <c r="F284" i="85"/>
  <c r="E284" i="85"/>
  <c r="D284" i="85"/>
  <c r="F283" i="85"/>
  <c r="E283" i="85"/>
  <c r="D283" i="85"/>
  <c r="F282" i="85"/>
  <c r="E282" i="85"/>
  <c r="D282" i="85"/>
  <c r="F281" i="85"/>
  <c r="E281" i="85"/>
  <c r="D281" i="85"/>
  <c r="F280" i="85"/>
  <c r="E280" i="85"/>
  <c r="D280" i="85"/>
  <c r="F276" i="85"/>
  <c r="E276" i="85"/>
  <c r="D276" i="85"/>
  <c r="F275" i="85"/>
  <c r="E275" i="85"/>
  <c r="D275" i="85"/>
  <c r="F274" i="85"/>
  <c r="E274" i="85"/>
  <c r="D274" i="85"/>
  <c r="F273" i="85"/>
  <c r="E273" i="85"/>
  <c r="D273" i="85"/>
  <c r="F272" i="85"/>
  <c r="E272" i="85"/>
  <c r="D272" i="85"/>
  <c r="F271" i="85"/>
  <c r="E271" i="85"/>
  <c r="D271" i="85"/>
  <c r="F270" i="85"/>
  <c r="E270" i="85"/>
  <c r="D270" i="85"/>
  <c r="F269" i="85"/>
  <c r="E269" i="85"/>
  <c r="D269" i="85"/>
  <c r="F268" i="85"/>
  <c r="E268" i="85"/>
  <c r="D268" i="85"/>
  <c r="F267" i="85"/>
  <c r="E267" i="85"/>
  <c r="D267" i="85"/>
  <c r="F266" i="85"/>
  <c r="E266" i="85"/>
  <c r="D266" i="85"/>
  <c r="F256" i="85"/>
  <c r="E256" i="85"/>
  <c r="D256" i="85"/>
  <c r="F255" i="85"/>
  <c r="E255" i="85"/>
  <c r="D255" i="85"/>
  <c r="F254" i="85"/>
  <c r="E254" i="85"/>
  <c r="D254" i="85"/>
  <c r="F253" i="85"/>
  <c r="E253" i="85"/>
  <c r="D253" i="85"/>
  <c r="F252" i="85"/>
  <c r="E252" i="85"/>
  <c r="D252" i="85"/>
  <c r="F251" i="85"/>
  <c r="E251" i="85"/>
  <c r="D251" i="85"/>
  <c r="F250" i="85"/>
  <c r="E250" i="85"/>
  <c r="D250" i="85"/>
  <c r="F249" i="85"/>
  <c r="E249" i="85"/>
  <c r="D249" i="85"/>
  <c r="F248" i="85"/>
  <c r="E248" i="85"/>
  <c r="D248" i="85"/>
  <c r="F247" i="85"/>
  <c r="E247" i="85"/>
  <c r="D247" i="85"/>
  <c r="F246" i="85"/>
  <c r="E246" i="85"/>
  <c r="D246" i="85"/>
  <c r="F245" i="85"/>
  <c r="E245" i="85"/>
  <c r="D245" i="85"/>
  <c r="F244" i="85"/>
  <c r="E244" i="85"/>
  <c r="D244" i="85"/>
  <c r="F240" i="85"/>
  <c r="E240" i="85"/>
  <c r="D240" i="85"/>
  <c r="F239" i="85"/>
  <c r="E239" i="85"/>
  <c r="D239" i="85"/>
  <c r="F238" i="85"/>
  <c r="E238" i="85"/>
  <c r="D238" i="85"/>
  <c r="F237" i="85"/>
  <c r="E237" i="85"/>
  <c r="D237" i="85"/>
  <c r="F236" i="85"/>
  <c r="E236" i="85"/>
  <c r="D236" i="85"/>
  <c r="F235" i="85"/>
  <c r="E235" i="85"/>
  <c r="D235" i="85"/>
  <c r="F234" i="85"/>
  <c r="E234" i="85"/>
  <c r="D234" i="85"/>
  <c r="F233" i="85"/>
  <c r="E233" i="85"/>
  <c r="D233" i="85"/>
  <c r="F232" i="85"/>
  <c r="E232" i="85"/>
  <c r="D232" i="85"/>
  <c r="F231" i="85"/>
  <c r="E231" i="85"/>
  <c r="D231" i="85"/>
  <c r="F230" i="85"/>
  <c r="E230" i="85"/>
  <c r="D230" i="85"/>
  <c r="F229" i="85"/>
  <c r="E229" i="85"/>
  <c r="D229" i="85"/>
  <c r="F228" i="85"/>
  <c r="E228" i="85"/>
  <c r="D228" i="85"/>
  <c r="F227" i="85"/>
  <c r="E227" i="85"/>
  <c r="D227" i="85"/>
  <c r="F226" i="85"/>
  <c r="E226" i="85"/>
  <c r="D226" i="85"/>
  <c r="F225" i="85"/>
  <c r="E225" i="85"/>
  <c r="D225" i="85"/>
  <c r="F213" i="85"/>
  <c r="E213" i="85"/>
  <c r="D213" i="85"/>
  <c r="F212" i="85"/>
  <c r="E212" i="85"/>
  <c r="D212" i="85"/>
  <c r="F211" i="85"/>
  <c r="E211" i="85"/>
  <c r="D211" i="85"/>
  <c r="F210" i="85"/>
  <c r="E210" i="85"/>
  <c r="D210" i="85"/>
  <c r="F209" i="85"/>
  <c r="E209" i="85"/>
  <c r="D209" i="85"/>
  <c r="F208" i="85"/>
  <c r="E208" i="85"/>
  <c r="D208" i="85"/>
  <c r="F207" i="85"/>
  <c r="E207" i="85"/>
  <c r="D207" i="85"/>
  <c r="F206" i="85"/>
  <c r="E206" i="85"/>
  <c r="D206" i="85"/>
  <c r="F205" i="85"/>
  <c r="E205" i="85"/>
  <c r="D205" i="85"/>
  <c r="F204" i="85"/>
  <c r="E204" i="85"/>
  <c r="D204" i="85"/>
  <c r="F203" i="85"/>
  <c r="E203" i="85"/>
  <c r="D203" i="85"/>
  <c r="F202" i="85"/>
  <c r="E202" i="85"/>
  <c r="D202" i="85"/>
  <c r="F201" i="85"/>
  <c r="E201" i="85"/>
  <c r="D201" i="85"/>
  <c r="F200" i="85"/>
  <c r="E200" i="85"/>
  <c r="D200" i="85"/>
  <c r="F199" i="85"/>
  <c r="E199" i="85"/>
  <c r="D199" i="85"/>
  <c r="F198" i="85"/>
  <c r="E198" i="85"/>
  <c r="D198" i="85"/>
  <c r="F197" i="85"/>
  <c r="E197" i="85"/>
  <c r="D197" i="85"/>
  <c r="F196" i="85"/>
  <c r="E196" i="85"/>
  <c r="D196" i="85"/>
  <c r="F195" i="85"/>
  <c r="E195" i="85"/>
  <c r="D195" i="85"/>
  <c r="F191" i="85"/>
  <c r="E191" i="85"/>
  <c r="D191" i="85"/>
  <c r="F190" i="85"/>
  <c r="E190" i="85"/>
  <c r="D190" i="85"/>
  <c r="F189" i="85"/>
  <c r="E189" i="85"/>
  <c r="D189" i="85"/>
  <c r="F188" i="85"/>
  <c r="E188" i="85"/>
  <c r="D188" i="85"/>
  <c r="F187" i="85"/>
  <c r="E187" i="85"/>
  <c r="D187" i="85"/>
  <c r="F186" i="85"/>
  <c r="E186" i="85"/>
  <c r="D186" i="85"/>
  <c r="F185" i="85"/>
  <c r="E185" i="85"/>
  <c r="D185" i="85"/>
  <c r="F184" i="85"/>
  <c r="E184" i="85"/>
  <c r="D184" i="85"/>
  <c r="F183" i="85"/>
  <c r="E183" i="85"/>
  <c r="D183" i="85"/>
  <c r="F182" i="85"/>
  <c r="E182" i="85"/>
  <c r="D182" i="85"/>
  <c r="F181" i="85"/>
  <c r="E181" i="85"/>
  <c r="D181" i="85"/>
  <c r="F180" i="85"/>
  <c r="E180" i="85"/>
  <c r="D180" i="85"/>
  <c r="F179" i="85"/>
  <c r="E179" i="85"/>
  <c r="D179" i="85"/>
  <c r="F169" i="85"/>
  <c r="E169" i="85"/>
  <c r="D169" i="85"/>
  <c r="F168" i="85"/>
  <c r="E168" i="85"/>
  <c r="D168" i="85"/>
  <c r="F167" i="85"/>
  <c r="E167" i="85"/>
  <c r="D167" i="85"/>
  <c r="F166" i="85"/>
  <c r="E166" i="85"/>
  <c r="D166" i="85"/>
  <c r="F165" i="85"/>
  <c r="E165" i="85"/>
  <c r="D165" i="85"/>
  <c r="F164" i="85"/>
  <c r="E164" i="85"/>
  <c r="D164" i="85"/>
  <c r="F163" i="85"/>
  <c r="E163" i="85"/>
  <c r="D163" i="85"/>
  <c r="F162" i="85"/>
  <c r="E162" i="85"/>
  <c r="D162" i="85"/>
  <c r="F161" i="85"/>
  <c r="E161" i="85"/>
  <c r="D161" i="85"/>
  <c r="F160" i="85"/>
  <c r="E160" i="85"/>
  <c r="D160" i="85"/>
  <c r="F159" i="85"/>
  <c r="E159" i="85"/>
  <c r="D159" i="85"/>
  <c r="F158" i="85"/>
  <c r="E158" i="85"/>
  <c r="D158" i="85"/>
  <c r="F157" i="85"/>
  <c r="E157" i="85"/>
  <c r="D157" i="85"/>
  <c r="F156" i="85"/>
  <c r="E156" i="85"/>
  <c r="D156" i="85"/>
  <c r="F152" i="85"/>
  <c r="E152" i="85"/>
  <c r="D152" i="85"/>
  <c r="F151" i="85"/>
  <c r="E151" i="85"/>
  <c r="D151" i="85"/>
  <c r="F150" i="85"/>
  <c r="E150" i="85"/>
  <c r="D150" i="85"/>
  <c r="F149" i="85"/>
  <c r="E149" i="85"/>
  <c r="D149" i="85"/>
  <c r="F148" i="85"/>
  <c r="E148" i="85"/>
  <c r="D148" i="85"/>
  <c r="F147" i="85"/>
  <c r="E147" i="85"/>
  <c r="D147" i="85"/>
  <c r="F146" i="85"/>
  <c r="E146" i="85"/>
  <c r="D146" i="85"/>
  <c r="F145" i="85"/>
  <c r="E145" i="85"/>
  <c r="D145" i="85"/>
  <c r="F144" i="85"/>
  <c r="E144" i="85"/>
  <c r="D144" i="85"/>
  <c r="F143" i="85"/>
  <c r="E143" i="85"/>
  <c r="D143" i="85"/>
  <c r="F142" i="85"/>
  <c r="E142" i="85"/>
  <c r="D142" i="85"/>
  <c r="F141" i="85"/>
  <c r="E141" i="85"/>
  <c r="D141" i="85"/>
  <c r="F140" i="85"/>
  <c r="E140" i="85"/>
  <c r="D140" i="85"/>
  <c r="F139" i="85"/>
  <c r="E139" i="85"/>
  <c r="D139" i="85"/>
  <c r="F138" i="85"/>
  <c r="E138" i="85"/>
  <c r="D138" i="85"/>
  <c r="F137" i="85"/>
  <c r="E137" i="85"/>
  <c r="D137" i="85"/>
  <c r="F136" i="85"/>
  <c r="E136" i="85"/>
  <c r="D136" i="85"/>
  <c r="F135" i="85"/>
  <c r="E135" i="85"/>
  <c r="D135" i="85"/>
  <c r="F124" i="85"/>
  <c r="E124" i="85"/>
  <c r="D124" i="85"/>
  <c r="F123" i="85"/>
  <c r="E123" i="85"/>
  <c r="D123" i="85"/>
  <c r="F122" i="85"/>
  <c r="E122" i="85"/>
  <c r="D122" i="85"/>
  <c r="F121" i="85"/>
  <c r="E121" i="85"/>
  <c r="D121" i="85"/>
  <c r="F120" i="85"/>
  <c r="E120" i="85"/>
  <c r="D120" i="85"/>
  <c r="F119" i="85"/>
  <c r="E119" i="85"/>
  <c r="D119" i="85"/>
  <c r="F115" i="85"/>
  <c r="E115" i="85"/>
  <c r="D115" i="85"/>
  <c r="F114" i="85"/>
  <c r="E114" i="85"/>
  <c r="D114" i="85"/>
  <c r="F113" i="85"/>
  <c r="E113" i="85"/>
  <c r="D113" i="85"/>
  <c r="F112" i="85"/>
  <c r="E112" i="85"/>
  <c r="D112" i="85"/>
  <c r="F111" i="85"/>
  <c r="E111" i="85"/>
  <c r="D111" i="85"/>
  <c r="F110" i="85"/>
  <c r="E110" i="85"/>
  <c r="D110" i="85"/>
  <c r="F109" i="85"/>
  <c r="E109" i="85"/>
  <c r="D109" i="85"/>
  <c r="F108" i="85"/>
  <c r="E108" i="85"/>
  <c r="D108" i="85"/>
  <c r="F107" i="85"/>
  <c r="E107" i="85"/>
  <c r="D107" i="85"/>
  <c r="F106" i="85"/>
  <c r="E106" i="85"/>
  <c r="D106" i="85"/>
  <c r="F105" i="85"/>
  <c r="E105" i="85"/>
  <c r="D105" i="85"/>
  <c r="F104" i="85"/>
  <c r="E104" i="85"/>
  <c r="D104" i="85"/>
  <c r="F103" i="85"/>
  <c r="E103" i="85"/>
  <c r="D103" i="85"/>
  <c r="F102" i="85"/>
  <c r="E102" i="85"/>
  <c r="D102" i="85"/>
  <c r="F101" i="85"/>
  <c r="E101" i="85"/>
  <c r="D101" i="85"/>
  <c r="F100" i="85"/>
  <c r="E100" i="85"/>
  <c r="D100" i="85"/>
  <c r="F99" i="85"/>
  <c r="E99" i="85"/>
  <c r="D99" i="85"/>
  <c r="F98" i="85"/>
  <c r="E98" i="85"/>
  <c r="D98" i="85"/>
  <c r="F97" i="85"/>
  <c r="E97" i="85"/>
  <c r="D97" i="85"/>
  <c r="F96" i="85"/>
  <c r="E96" i="85"/>
  <c r="D96" i="85"/>
  <c r="F95" i="85"/>
  <c r="E95" i="85"/>
  <c r="D95" i="85"/>
  <c r="F94" i="85"/>
  <c r="E94" i="85"/>
  <c r="D94" i="85"/>
  <c r="F82" i="85"/>
  <c r="E82" i="85"/>
  <c r="D82" i="85"/>
  <c r="F81" i="85"/>
  <c r="E81" i="85"/>
  <c r="D81" i="85"/>
  <c r="F80" i="85"/>
  <c r="E80" i="85"/>
  <c r="D80" i="85"/>
  <c r="F79" i="85"/>
  <c r="E79" i="85"/>
  <c r="D79" i="85"/>
  <c r="F78" i="85"/>
  <c r="E78" i="85"/>
  <c r="D78" i="85"/>
  <c r="F77" i="85"/>
  <c r="E77" i="85"/>
  <c r="D77" i="85"/>
  <c r="F76" i="85"/>
  <c r="E76" i="85"/>
  <c r="D76" i="85"/>
  <c r="F75" i="85"/>
  <c r="E75" i="85"/>
  <c r="D75" i="85"/>
  <c r="F74" i="85"/>
  <c r="E74" i="85"/>
  <c r="D74" i="85"/>
  <c r="F73" i="85"/>
  <c r="E73" i="85"/>
  <c r="D73" i="85"/>
  <c r="F72" i="85"/>
  <c r="E72" i="85"/>
  <c r="D72" i="85"/>
  <c r="F71" i="85"/>
  <c r="E71" i="85"/>
  <c r="D71" i="85"/>
  <c r="F70" i="85"/>
  <c r="E70" i="85"/>
  <c r="D70" i="85"/>
  <c r="F69" i="85"/>
  <c r="E69" i="85"/>
  <c r="D69" i="85"/>
  <c r="F68" i="85"/>
  <c r="E68" i="85"/>
  <c r="D68" i="85"/>
  <c r="F67" i="85"/>
  <c r="E67" i="85"/>
  <c r="D67" i="85"/>
  <c r="F66" i="85"/>
  <c r="E66" i="85"/>
  <c r="D66" i="85"/>
  <c r="F65" i="85"/>
  <c r="E65" i="85"/>
  <c r="D65" i="85"/>
  <c r="F64" i="85"/>
  <c r="E64" i="85"/>
  <c r="D64" i="85"/>
  <c r="F63" i="85"/>
  <c r="E63" i="85"/>
  <c r="D63" i="85"/>
  <c r="F62" i="85"/>
  <c r="E62" i="85"/>
  <c r="D62" i="85"/>
  <c r="F61" i="85"/>
  <c r="E61" i="85"/>
  <c r="D61" i="85"/>
  <c r="F60" i="85"/>
  <c r="E60" i="85"/>
  <c r="D60" i="85"/>
  <c r="F56" i="85"/>
  <c r="E56" i="85"/>
  <c r="D56" i="85"/>
  <c r="F55" i="85"/>
  <c r="E55" i="85"/>
  <c r="D55" i="85"/>
  <c r="F54" i="85"/>
  <c r="E54" i="85"/>
  <c r="D54" i="85"/>
  <c r="F53" i="85"/>
  <c r="E53" i="85"/>
  <c r="D53" i="85"/>
  <c r="F52" i="85"/>
  <c r="E52" i="85"/>
  <c r="D52" i="85"/>
  <c r="F51" i="85"/>
  <c r="E51" i="85"/>
  <c r="D51" i="85"/>
  <c r="F50" i="85"/>
  <c r="E50" i="85"/>
  <c r="D50" i="85"/>
  <c r="F40" i="85"/>
  <c r="E40" i="85"/>
  <c r="D40" i="85"/>
  <c r="F39" i="85"/>
  <c r="E39" i="85"/>
  <c r="D39" i="85"/>
  <c r="F38" i="85"/>
  <c r="E38" i="85"/>
  <c r="D38" i="85"/>
  <c r="F37" i="85"/>
  <c r="E37" i="85"/>
  <c r="D37" i="85"/>
  <c r="F36" i="85"/>
  <c r="E36" i="85"/>
  <c r="D36" i="85"/>
  <c r="F35" i="85"/>
  <c r="E35" i="85"/>
  <c r="D35" i="85"/>
  <c r="F34" i="85"/>
  <c r="E34" i="85"/>
  <c r="D34" i="85"/>
  <c r="F33" i="85"/>
  <c r="E33" i="85"/>
  <c r="D33" i="85"/>
  <c r="C513" i="85" l="1"/>
  <c r="C512" i="85"/>
  <c r="C511" i="85"/>
  <c r="C507" i="85"/>
  <c r="C506" i="85"/>
  <c r="C505" i="85"/>
  <c r="C504" i="85"/>
  <c r="C503" i="85"/>
  <c r="C502" i="85"/>
  <c r="C501" i="85"/>
  <c r="C500" i="85"/>
  <c r="C499" i="85"/>
  <c r="C498" i="85"/>
  <c r="C494" i="85"/>
  <c r="C493" i="85"/>
  <c r="C492" i="85"/>
  <c r="C491" i="85"/>
  <c r="C490" i="85"/>
  <c r="C489" i="85"/>
  <c r="C488" i="85"/>
  <c r="C487" i="85"/>
  <c r="C486" i="85"/>
  <c r="C485" i="85"/>
  <c r="C473" i="85"/>
  <c r="C472" i="85"/>
  <c r="C471" i="85"/>
  <c r="C470" i="85"/>
  <c r="C469" i="85"/>
  <c r="C468" i="85"/>
  <c r="C467" i="85"/>
  <c r="C466" i="85"/>
  <c r="C465" i="85"/>
  <c r="C464" i="85"/>
  <c r="C463" i="85"/>
  <c r="C462" i="85"/>
  <c r="C458" i="85"/>
  <c r="C457" i="85"/>
  <c r="C456" i="85"/>
  <c r="C455" i="85"/>
  <c r="C454" i="85"/>
  <c r="C453" i="85"/>
  <c r="C452" i="85"/>
  <c r="C451" i="85"/>
  <c r="C447" i="85"/>
  <c r="C446" i="85"/>
  <c r="C445" i="85"/>
  <c r="C444" i="85"/>
  <c r="C443" i="85"/>
  <c r="C442" i="85"/>
  <c r="C432" i="85"/>
  <c r="C431" i="85"/>
  <c r="C430" i="85"/>
  <c r="C429" i="85"/>
  <c r="C425" i="85"/>
  <c r="C424" i="85"/>
  <c r="C423" i="85"/>
  <c r="C422" i="85"/>
  <c r="C421" i="85"/>
  <c r="C420" i="85"/>
  <c r="C419" i="85"/>
  <c r="C418" i="85"/>
  <c r="C414" i="85"/>
  <c r="C413" i="85"/>
  <c r="C412" i="85"/>
  <c r="C411" i="85"/>
  <c r="C410" i="85"/>
  <c r="C409" i="85"/>
  <c r="C408" i="85"/>
  <c r="C407" i="85"/>
  <c r="C406" i="85"/>
  <c r="C402" i="85"/>
  <c r="C401" i="85"/>
  <c r="C400" i="85"/>
  <c r="C399" i="85"/>
  <c r="C398" i="85"/>
  <c r="C388" i="85"/>
  <c r="C387" i="85"/>
  <c r="C386" i="85"/>
  <c r="C385" i="85"/>
  <c r="C381" i="85"/>
  <c r="C380" i="85"/>
  <c r="C379" i="85"/>
  <c r="C378" i="85"/>
  <c r="C377" i="85"/>
  <c r="C376" i="85"/>
  <c r="C372" i="85"/>
  <c r="C371" i="85"/>
  <c r="C370" i="85"/>
  <c r="C369" i="85"/>
  <c r="C368" i="85"/>
  <c r="C367" i="85"/>
  <c r="C366" i="85"/>
  <c r="C365" i="85"/>
  <c r="C361" i="85"/>
  <c r="C360" i="85"/>
  <c r="C359" i="85"/>
  <c r="C358" i="85"/>
  <c r="C357" i="85"/>
  <c r="C356" i="85"/>
  <c r="C355" i="85"/>
  <c r="C354" i="85"/>
  <c r="C344" i="85"/>
  <c r="C343" i="85"/>
  <c r="C342" i="85"/>
  <c r="C341" i="85"/>
  <c r="C340" i="85"/>
  <c r="C339" i="85"/>
  <c r="C338" i="85"/>
  <c r="C337" i="85"/>
  <c r="C336" i="85"/>
  <c r="C335" i="85"/>
  <c r="C331" i="85"/>
  <c r="C330" i="85"/>
  <c r="C329" i="85"/>
  <c r="C328" i="85"/>
  <c r="C327" i="85"/>
  <c r="C326" i="85"/>
  <c r="C325" i="85"/>
  <c r="C324" i="85"/>
  <c r="C320" i="85"/>
  <c r="C319" i="85"/>
  <c r="C318" i="85"/>
  <c r="C317" i="85"/>
  <c r="C316" i="85"/>
  <c r="C315" i="85"/>
  <c r="C314" i="85"/>
  <c r="C313" i="85"/>
  <c r="C312" i="85"/>
  <c r="C311" i="85"/>
  <c r="C310" i="85"/>
  <c r="C300" i="85"/>
  <c r="C299" i="85"/>
  <c r="C298" i="85"/>
  <c r="C297" i="85"/>
  <c r="C293" i="85"/>
  <c r="C292" i="85"/>
  <c r="C291" i="85"/>
  <c r="C290" i="85"/>
  <c r="C289" i="85"/>
  <c r="C288" i="85"/>
  <c r="C287" i="85"/>
  <c r="C286" i="85"/>
  <c r="C285" i="85"/>
  <c r="C284" i="85"/>
  <c r="C283" i="85"/>
  <c r="C282" i="85"/>
  <c r="C281" i="85"/>
  <c r="C280" i="85"/>
  <c r="C276" i="85"/>
  <c r="C275" i="85"/>
  <c r="C274" i="85"/>
  <c r="C273" i="85"/>
  <c r="C272" i="85"/>
  <c r="C271" i="85"/>
  <c r="C270" i="85"/>
  <c r="C269" i="85"/>
  <c r="C268" i="85"/>
  <c r="C267" i="85"/>
  <c r="C266" i="85"/>
  <c r="C256" i="85"/>
  <c r="C255" i="85"/>
  <c r="C254" i="85"/>
  <c r="C253" i="85"/>
  <c r="C252" i="85"/>
  <c r="C251" i="85"/>
  <c r="C250" i="85"/>
  <c r="C249" i="85"/>
  <c r="C248" i="85"/>
  <c r="C247" i="85"/>
  <c r="C246" i="85"/>
  <c r="C245" i="85"/>
  <c r="C244" i="85"/>
  <c r="C240" i="85"/>
  <c r="C239" i="85"/>
  <c r="C238" i="85"/>
  <c r="C237" i="85"/>
  <c r="C236" i="85"/>
  <c r="C235" i="85"/>
  <c r="C234" i="85"/>
  <c r="C233" i="85"/>
  <c r="C232" i="85"/>
  <c r="C231" i="85"/>
  <c r="C230" i="85"/>
  <c r="C229" i="85"/>
  <c r="C228" i="85"/>
  <c r="C227" i="85"/>
  <c r="C226" i="85"/>
  <c r="C225" i="85"/>
  <c r="C213" i="85"/>
  <c r="C212" i="85"/>
  <c r="C211" i="85"/>
  <c r="C210" i="85"/>
  <c r="C209" i="85"/>
  <c r="C208" i="85"/>
  <c r="C207" i="85"/>
  <c r="C206" i="85"/>
  <c r="C205" i="85"/>
  <c r="C204" i="85"/>
  <c r="C203" i="85"/>
  <c r="C202" i="85"/>
  <c r="C201" i="85"/>
  <c r="C200" i="85"/>
  <c r="C199" i="85"/>
  <c r="C198" i="85"/>
  <c r="C197" i="85"/>
  <c r="C196" i="85"/>
  <c r="C195" i="85"/>
  <c r="C191" i="85"/>
  <c r="C190" i="85"/>
  <c r="C189" i="85"/>
  <c r="C188" i="85"/>
  <c r="C187" i="85"/>
  <c r="C186" i="85"/>
  <c r="C185" i="85"/>
  <c r="C184" i="85"/>
  <c r="C183" i="85"/>
  <c r="C182" i="85"/>
  <c r="C181" i="85"/>
  <c r="C180" i="85"/>
  <c r="C179" i="85"/>
  <c r="C169" i="85"/>
  <c r="C168" i="85"/>
  <c r="C167" i="85"/>
  <c r="C166" i="85"/>
  <c r="C165" i="85"/>
  <c r="C164" i="85"/>
  <c r="C163" i="85"/>
  <c r="C162" i="85"/>
  <c r="C161" i="85"/>
  <c r="C160" i="85"/>
  <c r="C159" i="85"/>
  <c r="C158" i="85"/>
  <c r="C157" i="85"/>
  <c r="C156" i="85"/>
  <c r="C152" i="85"/>
  <c r="C151" i="85"/>
  <c r="C150" i="85"/>
  <c r="C149" i="85"/>
  <c r="C148" i="85"/>
  <c r="C147" i="85"/>
  <c r="C146" i="85"/>
  <c r="C145" i="85"/>
  <c r="C144" i="85"/>
  <c r="C143" i="85"/>
  <c r="C142" i="85"/>
  <c r="C141" i="85"/>
  <c r="C140" i="85"/>
  <c r="C139" i="85"/>
  <c r="C138" i="85"/>
  <c r="C137" i="85"/>
  <c r="C136" i="85"/>
  <c r="C135" i="85"/>
  <c r="C124" i="85"/>
  <c r="C123" i="85"/>
  <c r="C122" i="85"/>
  <c r="C121" i="85"/>
  <c r="C120" i="85"/>
  <c r="C119" i="85"/>
  <c r="C115" i="85"/>
  <c r="C114" i="85"/>
  <c r="C113" i="85"/>
  <c r="C112" i="85"/>
  <c r="C111" i="85"/>
  <c r="C110" i="85"/>
  <c r="C109" i="85"/>
  <c r="C108" i="85"/>
  <c r="C107" i="85"/>
  <c r="C106" i="85"/>
  <c r="C105" i="85"/>
  <c r="C104" i="85"/>
  <c r="C103" i="85"/>
  <c r="C102" i="85"/>
  <c r="C101" i="85"/>
  <c r="C100" i="85"/>
  <c r="C99" i="85"/>
  <c r="C98" i="85"/>
  <c r="C97" i="85"/>
  <c r="C96" i="85"/>
  <c r="C95" i="85"/>
  <c r="C94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6" i="85"/>
  <c r="C55" i="85"/>
  <c r="C54" i="85"/>
  <c r="C53" i="85"/>
  <c r="C52" i="85"/>
  <c r="C51" i="85"/>
  <c r="C50" i="85"/>
  <c r="C40" i="85"/>
  <c r="C39" i="85"/>
  <c r="C38" i="85"/>
  <c r="C37" i="85"/>
  <c r="C36" i="85"/>
  <c r="C35" i="85"/>
  <c r="C34" i="85"/>
  <c r="C33" i="85"/>
  <c r="D19" i="85"/>
  <c r="E19" i="85"/>
  <c r="D20" i="85"/>
  <c r="E20" i="85"/>
  <c r="D21" i="85"/>
  <c r="E21" i="85"/>
  <c r="D22" i="85"/>
  <c r="E22" i="85"/>
  <c r="D23" i="85"/>
  <c r="E23" i="85"/>
  <c r="D24" i="85"/>
  <c r="E24" i="85"/>
  <c r="D25" i="85"/>
  <c r="C25" i="85" s="1"/>
  <c r="E25" i="85"/>
  <c r="D26" i="85"/>
  <c r="E26" i="85"/>
  <c r="D27" i="85"/>
  <c r="C27" i="85" s="1"/>
  <c r="E27" i="85"/>
  <c r="D28" i="85"/>
  <c r="E28" i="85"/>
  <c r="D29" i="85"/>
  <c r="E29" i="85"/>
  <c r="D30" i="85"/>
  <c r="E30" i="85"/>
  <c r="D31" i="85"/>
  <c r="E31" i="85"/>
  <c r="E18" i="85"/>
  <c r="D18" i="85"/>
  <c r="I19" i="85"/>
  <c r="I20" i="85"/>
  <c r="I21" i="85"/>
  <c r="I22" i="85"/>
  <c r="I23" i="85"/>
  <c r="I24" i="85"/>
  <c r="I25" i="85"/>
  <c r="I26" i="85"/>
  <c r="I27" i="85"/>
  <c r="I28" i="85"/>
  <c r="I29" i="85"/>
  <c r="I30" i="85"/>
  <c r="I31" i="85"/>
  <c r="I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18" i="85"/>
  <c r="H17" i="85"/>
  <c r="C30" i="85" l="1"/>
  <c r="C21" i="85"/>
  <c r="C24" i="85"/>
  <c r="C20" i="85"/>
  <c r="C31" i="85"/>
  <c r="C29" i="85"/>
  <c r="C28" i="85"/>
  <c r="C26" i="85"/>
  <c r="C23" i="85"/>
  <c r="C22" i="85"/>
  <c r="C19" i="85"/>
  <c r="C18" i="85"/>
  <c r="N33" i="103" l="1"/>
  <c r="E16" i="64" l="1"/>
  <c r="E17" i="64"/>
  <c r="E18" i="64"/>
  <c r="E19" i="64"/>
  <c r="E20" i="64"/>
  <c r="E21" i="64"/>
  <c r="E22" i="64"/>
  <c r="B15" i="67" l="1"/>
  <c r="B16" i="67"/>
  <c r="B17" i="67"/>
  <c r="B18" i="67"/>
  <c r="B19" i="67"/>
  <c r="B20" i="67"/>
  <c r="B21" i="67"/>
  <c r="B22" i="67"/>
  <c r="B23" i="67"/>
  <c r="B24" i="67"/>
  <c r="B25" i="67"/>
  <c r="B26" i="67"/>
  <c r="S39" i="95" l="1"/>
  <c r="S38" i="95"/>
  <c r="S37" i="95"/>
  <c r="S36" i="95"/>
  <c r="S35" i="95"/>
  <c r="S34" i="95"/>
  <c r="S33" i="95"/>
  <c r="S32" i="95"/>
  <c r="S31" i="95"/>
  <c r="S30" i="95"/>
  <c r="S29" i="95"/>
  <c r="S28" i="95"/>
  <c r="S27" i="95"/>
  <c r="S26" i="95"/>
  <c r="S25" i="95"/>
  <c r="S24" i="95"/>
  <c r="S23" i="95"/>
  <c r="S22" i="95"/>
  <c r="S21" i="95"/>
  <c r="S20" i="95"/>
  <c r="S19" i="95"/>
  <c r="S18" i="95"/>
  <c r="S17" i="95"/>
  <c r="P39" i="95"/>
  <c r="P38" i="95"/>
  <c r="P37" i="95"/>
  <c r="P36" i="95"/>
  <c r="P35" i="95"/>
  <c r="P34" i="95"/>
  <c r="P33" i="95"/>
  <c r="P32" i="95"/>
  <c r="P31" i="95"/>
  <c r="P30" i="95"/>
  <c r="P29" i="95"/>
  <c r="P28" i="95"/>
  <c r="P27" i="95"/>
  <c r="P26" i="95"/>
  <c r="P25" i="95"/>
  <c r="P24" i="95"/>
  <c r="P23" i="95"/>
  <c r="P22" i="95"/>
  <c r="P21" i="95"/>
  <c r="P20" i="95"/>
  <c r="P19" i="95"/>
  <c r="P18" i="95"/>
  <c r="P17" i="95"/>
  <c r="K39" i="95"/>
  <c r="K38" i="95"/>
  <c r="K37" i="95"/>
  <c r="K36" i="95"/>
  <c r="K35" i="95"/>
  <c r="K34" i="95"/>
  <c r="K33" i="95"/>
  <c r="K32" i="95"/>
  <c r="K31" i="95"/>
  <c r="K30" i="95"/>
  <c r="K29" i="95"/>
  <c r="K28" i="95"/>
  <c r="K27" i="95"/>
  <c r="K26" i="95"/>
  <c r="K25" i="95"/>
  <c r="K24" i="95"/>
  <c r="K23" i="95"/>
  <c r="K22" i="95"/>
  <c r="K21" i="95"/>
  <c r="K20" i="95"/>
  <c r="K19" i="95"/>
  <c r="K18" i="95"/>
  <c r="K17" i="95"/>
  <c r="H39" i="95"/>
  <c r="H38" i="95"/>
  <c r="H37" i="95"/>
  <c r="H36" i="95"/>
  <c r="H35" i="95"/>
  <c r="H34" i="95"/>
  <c r="H33" i="95"/>
  <c r="H32" i="95"/>
  <c r="H31" i="95"/>
  <c r="H30" i="95"/>
  <c r="H29" i="95"/>
  <c r="H28" i="95"/>
  <c r="H27" i="95"/>
  <c r="H26" i="95"/>
  <c r="H25" i="95"/>
  <c r="H24" i="95"/>
  <c r="H23" i="95"/>
  <c r="H22" i="95"/>
  <c r="H21" i="95"/>
  <c r="H20" i="95"/>
  <c r="H19" i="95"/>
  <c r="H18" i="95"/>
  <c r="H17" i="95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C17" i="71"/>
  <c r="C18" i="71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C34" i="71"/>
  <c r="C35" i="71"/>
  <c r="C36" i="71"/>
  <c r="C37" i="71"/>
  <c r="C38" i="71"/>
  <c r="C16" i="71"/>
  <c r="AE30" i="105" l="1"/>
  <c r="AE29" i="105"/>
  <c r="AE28" i="105"/>
  <c r="AE27" i="105"/>
  <c r="AE26" i="105"/>
  <c r="AE25" i="105"/>
  <c r="AE24" i="105"/>
  <c r="AE23" i="105"/>
  <c r="AE22" i="105"/>
  <c r="AE21" i="105"/>
  <c r="AE20" i="105"/>
  <c r="AE19" i="105"/>
  <c r="AE18" i="105"/>
  <c r="AE17" i="105"/>
  <c r="AE16" i="105"/>
  <c r="AE15" i="105"/>
  <c r="AE14" i="105"/>
  <c r="AE13" i="105"/>
  <c r="N36" i="75" l="1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J15" i="108" l="1"/>
  <c r="AH30" i="107" l="1"/>
  <c r="AH29" i="107"/>
  <c r="V29" i="107"/>
  <c r="M29" i="107"/>
  <c r="C29" i="107"/>
  <c r="AH28" i="107"/>
  <c r="V28" i="107"/>
  <c r="M28" i="107"/>
  <c r="C28" i="107"/>
  <c r="AH27" i="107"/>
  <c r="V27" i="107"/>
  <c r="M27" i="107"/>
  <c r="C27" i="107"/>
  <c r="AH26" i="107"/>
  <c r="V26" i="107"/>
  <c r="M26" i="107"/>
  <c r="C26" i="107"/>
  <c r="AH25" i="107"/>
  <c r="V25" i="107"/>
  <c r="M25" i="107"/>
  <c r="C25" i="107"/>
  <c r="AH24" i="107"/>
  <c r="V24" i="107"/>
  <c r="M24" i="107"/>
  <c r="C24" i="107"/>
  <c r="AH23" i="107"/>
  <c r="V23" i="107"/>
  <c r="M23" i="107"/>
  <c r="C23" i="107"/>
  <c r="AH22" i="107"/>
  <c r="V22" i="107"/>
  <c r="M22" i="107"/>
  <c r="C22" i="107"/>
  <c r="AH21" i="107"/>
  <c r="V21" i="107"/>
  <c r="M21" i="107"/>
  <c r="C21" i="107"/>
  <c r="AH20" i="107"/>
  <c r="V20" i="107"/>
  <c r="M20" i="107"/>
  <c r="C20" i="107"/>
  <c r="AH19" i="107"/>
  <c r="V19" i="107"/>
  <c r="M19" i="107"/>
  <c r="C19" i="107"/>
  <c r="AH18" i="107"/>
  <c r="V18" i="107"/>
  <c r="M18" i="107"/>
  <c r="C18" i="107"/>
  <c r="AH17" i="107"/>
  <c r="V17" i="107"/>
  <c r="M17" i="107"/>
  <c r="C17" i="107"/>
  <c r="AH16" i="107"/>
  <c r="V16" i="107"/>
  <c r="M16" i="107"/>
  <c r="C16" i="107"/>
  <c r="C14" i="107" s="1"/>
  <c r="AO14" i="107"/>
  <c r="AN14" i="107"/>
  <c r="AM14" i="107"/>
  <c r="AL14" i="107"/>
  <c r="AK14" i="107"/>
  <c r="AJ14" i="107"/>
  <c r="AI14" i="107"/>
  <c r="AH14" i="107"/>
  <c r="AD14" i="107"/>
  <c r="AC14" i="107"/>
  <c r="AB14" i="107"/>
  <c r="AA14" i="107"/>
  <c r="Z14" i="107"/>
  <c r="Y14" i="107"/>
  <c r="X14" i="107"/>
  <c r="W14" i="107"/>
  <c r="V14" i="107"/>
  <c r="U14" i="107"/>
  <c r="T14" i="107"/>
  <c r="S14" i="107"/>
  <c r="R14" i="107"/>
  <c r="Q14" i="107"/>
  <c r="P14" i="107"/>
  <c r="O14" i="107"/>
  <c r="N14" i="107"/>
  <c r="M14" i="107"/>
  <c r="K14" i="107"/>
  <c r="J14" i="107"/>
  <c r="I14" i="107"/>
  <c r="H14" i="107"/>
  <c r="G14" i="107"/>
  <c r="F14" i="107"/>
  <c r="E14" i="107"/>
  <c r="D14" i="107"/>
  <c r="B15" i="68" l="1"/>
  <c r="D11" i="74" l="1"/>
  <c r="D30" i="76"/>
  <c r="E30" i="76"/>
  <c r="F30" i="76"/>
  <c r="C30" i="76"/>
  <c r="E12" i="93" l="1"/>
  <c r="F12" i="93"/>
  <c r="G12" i="93"/>
  <c r="H12" i="93"/>
  <c r="I14" i="93"/>
  <c r="D12" i="93"/>
  <c r="C12" i="102" l="1"/>
  <c r="B71" i="98" l="1"/>
  <c r="O18" i="94" l="1"/>
  <c r="O19" i="94"/>
  <c r="O20" i="94"/>
  <c r="O21" i="94"/>
  <c r="O22" i="94"/>
  <c r="O23" i="94"/>
  <c r="O24" i="94"/>
  <c r="O25" i="94"/>
  <c r="O26" i="94"/>
  <c r="O27" i="94"/>
  <c r="O28" i="94"/>
  <c r="L18" i="94"/>
  <c r="L19" i="94"/>
  <c r="L20" i="94"/>
  <c r="L21" i="94"/>
  <c r="L22" i="94"/>
  <c r="L23" i="94"/>
  <c r="L24" i="94"/>
  <c r="L25" i="94"/>
  <c r="L26" i="94"/>
  <c r="L27" i="94"/>
  <c r="L28" i="94"/>
  <c r="R17" i="94"/>
  <c r="I18" i="94"/>
  <c r="I19" i="94"/>
  <c r="I20" i="94"/>
  <c r="I21" i="94"/>
  <c r="I22" i="94"/>
  <c r="I23" i="94"/>
  <c r="I24" i="94"/>
  <c r="I25" i="94"/>
  <c r="I26" i="94"/>
  <c r="I27" i="94"/>
  <c r="I28" i="94"/>
  <c r="I17" i="94"/>
  <c r="E18" i="94"/>
  <c r="E19" i="94"/>
  <c r="E20" i="94"/>
  <c r="E21" i="94"/>
  <c r="E22" i="94"/>
  <c r="E23" i="94"/>
  <c r="E24" i="94"/>
  <c r="E25" i="94"/>
  <c r="E26" i="94"/>
  <c r="E27" i="94"/>
  <c r="E28" i="94"/>
  <c r="E17" i="94"/>
  <c r="B18" i="94"/>
  <c r="B19" i="94"/>
  <c r="B20" i="94"/>
  <c r="B21" i="94"/>
  <c r="B22" i="94"/>
  <c r="B23" i="94"/>
  <c r="B24" i="94"/>
  <c r="B25" i="94"/>
  <c r="B26" i="94"/>
  <c r="B27" i="94"/>
  <c r="B28" i="94"/>
  <c r="B17" i="94"/>
  <c r="R25" i="94" l="1"/>
  <c r="R28" i="94"/>
  <c r="R24" i="94"/>
  <c r="R20" i="94"/>
  <c r="R21" i="94"/>
  <c r="R27" i="94"/>
  <c r="R23" i="94"/>
  <c r="R19" i="94"/>
  <c r="R26" i="94"/>
  <c r="R22" i="94"/>
  <c r="R18" i="94"/>
  <c r="L92" i="85"/>
  <c r="B383" i="85" l="1"/>
  <c r="H483" i="85"/>
  <c r="G483" i="85"/>
  <c r="K92" i="85"/>
  <c r="J92" i="85"/>
  <c r="H92" i="85"/>
  <c r="G92" i="85"/>
  <c r="B92" i="85"/>
  <c r="K483" i="85" l="1"/>
  <c r="E483" i="85" s="1"/>
  <c r="J483" i="85"/>
  <c r="D483" i="85" s="1"/>
  <c r="L483" i="85"/>
  <c r="F483" i="85"/>
  <c r="B483" i="85"/>
  <c r="C483" i="85" l="1"/>
  <c r="I483" i="85"/>
  <c r="D24" i="100" l="1"/>
  <c r="C24" i="100"/>
  <c r="B24" i="100"/>
  <c r="D23" i="100"/>
  <c r="C23" i="100"/>
  <c r="B23" i="100"/>
  <c r="D22" i="100"/>
  <c r="C22" i="100"/>
  <c r="B22" i="100"/>
  <c r="D21" i="100"/>
  <c r="C21" i="100"/>
  <c r="B21" i="100"/>
  <c r="D20" i="100"/>
  <c r="C20" i="100"/>
  <c r="B20" i="100"/>
  <c r="D19" i="100"/>
  <c r="C19" i="100"/>
  <c r="B19" i="100"/>
  <c r="D18" i="100"/>
  <c r="C18" i="100"/>
  <c r="B18" i="100"/>
  <c r="D36" i="100"/>
  <c r="C36" i="100"/>
  <c r="B36" i="100"/>
  <c r="D35" i="100"/>
  <c r="C35" i="100"/>
  <c r="B35" i="100"/>
  <c r="D34" i="100"/>
  <c r="C34" i="100"/>
  <c r="B34" i="100"/>
  <c r="D33" i="100"/>
  <c r="C33" i="100"/>
  <c r="B33" i="100"/>
  <c r="D32" i="100"/>
  <c r="C32" i="100"/>
  <c r="B32" i="100"/>
  <c r="D31" i="100"/>
  <c r="C31" i="100"/>
  <c r="B31" i="100"/>
  <c r="D30" i="100"/>
  <c r="D12" i="100" s="1"/>
  <c r="C30" i="100"/>
  <c r="B30" i="100"/>
  <c r="B12" i="100" s="1"/>
  <c r="D29" i="100"/>
  <c r="C29" i="100"/>
  <c r="B29" i="100"/>
  <c r="D28" i="100"/>
  <c r="C28" i="100"/>
  <c r="B28" i="100"/>
  <c r="D27" i="100"/>
  <c r="C27" i="100"/>
  <c r="B27" i="100"/>
  <c r="D26" i="100"/>
  <c r="C26" i="100"/>
  <c r="B26" i="100"/>
  <c r="D25" i="100"/>
  <c r="C25" i="100"/>
  <c r="B25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BM12" i="100"/>
  <c r="BL12" i="100"/>
  <c r="BK12" i="100"/>
  <c r="BJ12" i="100"/>
  <c r="BI12" i="100"/>
  <c r="BH12" i="100"/>
  <c r="BG12" i="100"/>
  <c r="BF12" i="100"/>
  <c r="BE12" i="100"/>
  <c r="BD12" i="100"/>
  <c r="BC12" i="100"/>
  <c r="BB12" i="100"/>
  <c r="BA12" i="100"/>
  <c r="AZ12" i="100"/>
  <c r="AY12" i="100"/>
  <c r="AV12" i="100"/>
  <c r="AU12" i="100"/>
  <c r="AT12" i="100"/>
  <c r="AS12" i="100"/>
  <c r="AR12" i="100"/>
  <c r="AQ12" i="100"/>
  <c r="AP12" i="100"/>
  <c r="AO12" i="100"/>
  <c r="AN12" i="100"/>
  <c r="AM12" i="100"/>
  <c r="AL12" i="100"/>
  <c r="AK12" i="100"/>
  <c r="AJ12" i="100"/>
  <c r="AI12" i="100"/>
  <c r="AH12" i="100"/>
  <c r="AG12" i="100"/>
  <c r="AF12" i="100"/>
  <c r="AE12" i="100"/>
  <c r="AD12" i="100"/>
  <c r="AC12" i="100"/>
  <c r="AB12" i="100"/>
  <c r="AA12" i="100"/>
  <c r="Z12" i="100"/>
  <c r="Y12" i="100"/>
  <c r="V12" i="100"/>
  <c r="U12" i="100"/>
  <c r="T12" i="100"/>
  <c r="S12" i="100"/>
  <c r="R12" i="100"/>
  <c r="Q12" i="100"/>
  <c r="P12" i="100"/>
  <c r="O12" i="100"/>
  <c r="N12" i="100"/>
  <c r="M12" i="100"/>
  <c r="L12" i="100"/>
  <c r="K12" i="100"/>
  <c r="J12" i="100"/>
  <c r="I12" i="100"/>
  <c r="H12" i="100"/>
  <c r="G12" i="100"/>
  <c r="F12" i="100"/>
  <c r="E12" i="100"/>
  <c r="C12" i="93"/>
  <c r="I36" i="93"/>
  <c r="I35" i="93"/>
  <c r="I34" i="93"/>
  <c r="I33" i="93"/>
  <c r="I32" i="93"/>
  <c r="I31" i="93"/>
  <c r="I30" i="93"/>
  <c r="I29" i="93"/>
  <c r="I28" i="93"/>
  <c r="I27" i="93"/>
  <c r="I26" i="93"/>
  <c r="I25" i="93"/>
  <c r="I24" i="93"/>
  <c r="I23" i="93"/>
  <c r="I22" i="93"/>
  <c r="I21" i="93"/>
  <c r="I20" i="93"/>
  <c r="I19" i="93"/>
  <c r="I18" i="93"/>
  <c r="I17" i="93"/>
  <c r="I16" i="93"/>
  <c r="I15" i="93"/>
  <c r="G15" i="94" l="1"/>
  <c r="AN38" i="98" l="1"/>
  <c r="AK38" i="98"/>
  <c r="AH38" i="98"/>
  <c r="AB38" i="98"/>
  <c r="Y38" i="98"/>
  <c r="V38" i="98"/>
  <c r="S38" i="98"/>
  <c r="P38" i="98"/>
  <c r="M38" i="98"/>
  <c r="I38" i="98"/>
  <c r="F38" i="98"/>
  <c r="E38" i="98"/>
  <c r="D38" i="98"/>
  <c r="AN37" i="98"/>
  <c r="AK37" i="98"/>
  <c r="AH37" i="98"/>
  <c r="AB37" i="98"/>
  <c r="Y37" i="98"/>
  <c r="V37" i="98"/>
  <c r="P37" i="98"/>
  <c r="M37" i="98"/>
  <c r="I37" i="98"/>
  <c r="F37" i="98"/>
  <c r="E37" i="98"/>
  <c r="D37" i="98"/>
  <c r="AN36" i="98"/>
  <c r="AK36" i="98"/>
  <c r="AH36" i="98"/>
  <c r="AB36" i="98"/>
  <c r="Y36" i="98"/>
  <c r="V36" i="98"/>
  <c r="P36" i="98"/>
  <c r="M36" i="98"/>
  <c r="I36" i="98"/>
  <c r="F36" i="98"/>
  <c r="E36" i="98"/>
  <c r="D36" i="98"/>
  <c r="AN35" i="98"/>
  <c r="AK35" i="98"/>
  <c r="AH35" i="98"/>
  <c r="AB35" i="98"/>
  <c r="Y35" i="98"/>
  <c r="V35" i="98"/>
  <c r="P35" i="98"/>
  <c r="M35" i="98"/>
  <c r="I35" i="98"/>
  <c r="F35" i="98"/>
  <c r="E35" i="98"/>
  <c r="D35" i="98"/>
  <c r="AK34" i="98"/>
  <c r="AH34" i="98"/>
  <c r="AB34" i="98"/>
  <c r="Y34" i="98"/>
  <c r="V34" i="98"/>
  <c r="P34" i="98"/>
  <c r="M34" i="98"/>
  <c r="I34" i="98"/>
  <c r="F34" i="98"/>
  <c r="E34" i="98"/>
  <c r="D34" i="98"/>
  <c r="AN33" i="98"/>
  <c r="AH33" i="98"/>
  <c r="AB33" i="98"/>
  <c r="Y33" i="98"/>
  <c r="V33" i="98"/>
  <c r="P33" i="98"/>
  <c r="M33" i="98"/>
  <c r="I33" i="98"/>
  <c r="F33" i="98"/>
  <c r="E33" i="98"/>
  <c r="D33" i="98"/>
  <c r="AN32" i="98"/>
  <c r="AK32" i="98"/>
  <c r="AH32" i="98"/>
  <c r="AB32" i="98"/>
  <c r="Y32" i="98"/>
  <c r="V32" i="98"/>
  <c r="S32" i="98"/>
  <c r="P32" i="98"/>
  <c r="M32" i="98"/>
  <c r="I32" i="98"/>
  <c r="F32" i="98"/>
  <c r="E32" i="98"/>
  <c r="D32" i="98"/>
  <c r="AN31" i="98"/>
  <c r="AK31" i="98"/>
  <c r="AH31" i="98"/>
  <c r="AB31" i="98"/>
  <c r="Y31" i="98"/>
  <c r="V31" i="98"/>
  <c r="S31" i="98"/>
  <c r="P31" i="98"/>
  <c r="M31" i="98"/>
  <c r="I31" i="98"/>
  <c r="F31" i="98"/>
  <c r="E31" i="98"/>
  <c r="D31" i="98"/>
  <c r="AN30" i="98"/>
  <c r="AK30" i="98"/>
  <c r="AH30" i="98"/>
  <c r="AB30" i="98"/>
  <c r="Y30" i="98"/>
  <c r="V30" i="98"/>
  <c r="S30" i="98"/>
  <c r="P30" i="98"/>
  <c r="M30" i="98"/>
  <c r="I30" i="98"/>
  <c r="F30" i="98"/>
  <c r="E30" i="98"/>
  <c r="D30" i="98"/>
  <c r="AN29" i="98"/>
  <c r="AK29" i="98"/>
  <c r="AH29" i="98"/>
  <c r="AB29" i="98"/>
  <c r="Y29" i="98"/>
  <c r="V29" i="98"/>
  <c r="S29" i="98"/>
  <c r="M29" i="98"/>
  <c r="I29" i="98"/>
  <c r="F29" i="98"/>
  <c r="E29" i="98"/>
  <c r="D29" i="98"/>
  <c r="AK28" i="98"/>
  <c r="AH28" i="98"/>
  <c r="AB28" i="98"/>
  <c r="Y28" i="98"/>
  <c r="V28" i="98"/>
  <c r="S28" i="98"/>
  <c r="M28" i="98"/>
  <c r="I28" i="98"/>
  <c r="F28" i="98"/>
  <c r="E28" i="98"/>
  <c r="D28" i="98"/>
  <c r="AN27" i="98"/>
  <c r="AK27" i="98"/>
  <c r="AH27" i="98"/>
  <c r="AB27" i="98"/>
  <c r="Y27" i="98"/>
  <c r="V27" i="98"/>
  <c r="S27" i="98"/>
  <c r="M27" i="98"/>
  <c r="I27" i="98"/>
  <c r="F27" i="98"/>
  <c r="E27" i="98"/>
  <c r="D27" i="98"/>
  <c r="AN26" i="98"/>
  <c r="AK26" i="98"/>
  <c r="AH26" i="98"/>
  <c r="AB26" i="98"/>
  <c r="Y26" i="98"/>
  <c r="V26" i="98"/>
  <c r="S26" i="98"/>
  <c r="P26" i="98"/>
  <c r="M26" i="98"/>
  <c r="I26" i="98"/>
  <c r="F26" i="98"/>
  <c r="E26" i="98"/>
  <c r="D26" i="98"/>
  <c r="AN25" i="98"/>
  <c r="AK25" i="98"/>
  <c r="AH25" i="98"/>
  <c r="AB25" i="98"/>
  <c r="Y25" i="98"/>
  <c r="V25" i="98"/>
  <c r="S25" i="98"/>
  <c r="P25" i="98"/>
  <c r="M25" i="98"/>
  <c r="I25" i="98"/>
  <c r="F25" i="98"/>
  <c r="E25" i="98"/>
  <c r="D25" i="98"/>
  <c r="AN24" i="98"/>
  <c r="AK24" i="98"/>
  <c r="AH24" i="98"/>
  <c r="AB24" i="98"/>
  <c r="Y24" i="98"/>
  <c r="V24" i="98"/>
  <c r="S24" i="98"/>
  <c r="P24" i="98"/>
  <c r="M24" i="98"/>
  <c r="I24" i="98"/>
  <c r="F24" i="98"/>
  <c r="E24" i="98"/>
  <c r="D24" i="98"/>
  <c r="AN23" i="98"/>
  <c r="AK23" i="98"/>
  <c r="AH23" i="98"/>
  <c r="AB23" i="98"/>
  <c r="Y23" i="98"/>
  <c r="V23" i="98"/>
  <c r="S23" i="98"/>
  <c r="P23" i="98"/>
  <c r="M23" i="98"/>
  <c r="I23" i="98"/>
  <c r="F23" i="98"/>
  <c r="E23" i="98"/>
  <c r="D23" i="98"/>
  <c r="AN22" i="98"/>
  <c r="AK22" i="98"/>
  <c r="AH22" i="98"/>
  <c r="AB22" i="98"/>
  <c r="Y22" i="98"/>
  <c r="V22" i="98"/>
  <c r="S22" i="98"/>
  <c r="P22" i="98"/>
  <c r="M22" i="98"/>
  <c r="I22" i="98"/>
  <c r="F22" i="98"/>
  <c r="E22" i="98"/>
  <c r="D22" i="98"/>
  <c r="AN21" i="98"/>
  <c r="AK21" i="98"/>
  <c r="AH21" i="98"/>
  <c r="AB21" i="98"/>
  <c r="Y21" i="98"/>
  <c r="V21" i="98"/>
  <c r="S21" i="98"/>
  <c r="P21" i="98"/>
  <c r="M21" i="98"/>
  <c r="I21" i="98"/>
  <c r="F21" i="98"/>
  <c r="E21" i="98"/>
  <c r="D21" i="98"/>
  <c r="AN20" i="98"/>
  <c r="AK20" i="98"/>
  <c r="AH20" i="98"/>
  <c r="AB20" i="98"/>
  <c r="Y20" i="98"/>
  <c r="V20" i="98"/>
  <c r="S20" i="98"/>
  <c r="P20" i="98"/>
  <c r="M20" i="98"/>
  <c r="I20" i="98"/>
  <c r="F20" i="98"/>
  <c r="E20" i="98"/>
  <c r="D20" i="98"/>
  <c r="AN19" i="98"/>
  <c r="AK19" i="98"/>
  <c r="AH19" i="98"/>
  <c r="AB19" i="98"/>
  <c r="Y19" i="98"/>
  <c r="V19" i="98"/>
  <c r="S19" i="98"/>
  <c r="P19" i="98"/>
  <c r="M19" i="98"/>
  <c r="I19" i="98"/>
  <c r="F19" i="98"/>
  <c r="E19" i="98"/>
  <c r="D19" i="98"/>
  <c r="AN18" i="98"/>
  <c r="AK18" i="98"/>
  <c r="AH18" i="98"/>
  <c r="AB18" i="98"/>
  <c r="Y18" i="98"/>
  <c r="V18" i="98"/>
  <c r="S18" i="98"/>
  <c r="P18" i="98"/>
  <c r="M18" i="98"/>
  <c r="I18" i="98"/>
  <c r="F18" i="98"/>
  <c r="E18" i="98"/>
  <c r="D18" i="98"/>
  <c r="AN17" i="98"/>
  <c r="AK17" i="98"/>
  <c r="AH17" i="98"/>
  <c r="AB17" i="98"/>
  <c r="Y17" i="98"/>
  <c r="V17" i="98"/>
  <c r="S17" i="98"/>
  <c r="P17" i="98"/>
  <c r="M17" i="98"/>
  <c r="I17" i="98"/>
  <c r="F17" i="98"/>
  <c r="E17" i="98"/>
  <c r="D17" i="98"/>
  <c r="AN16" i="98"/>
  <c r="AK16" i="98"/>
  <c r="AH16" i="98"/>
  <c r="AB16" i="98"/>
  <c r="Y16" i="98"/>
  <c r="V16" i="98"/>
  <c r="S16" i="98"/>
  <c r="P16" i="98"/>
  <c r="M16" i="98"/>
  <c r="I16" i="98"/>
  <c r="F16" i="98"/>
  <c r="E16" i="98"/>
  <c r="D16" i="98"/>
  <c r="AP14" i="98"/>
  <c r="AO14" i="98"/>
  <c r="AM14" i="98"/>
  <c r="AL14" i="98"/>
  <c r="AJ14" i="98"/>
  <c r="AI14" i="98"/>
  <c r="AD14" i="98"/>
  <c r="AC14" i="98"/>
  <c r="AA14" i="98"/>
  <c r="Z14" i="98"/>
  <c r="X14" i="98"/>
  <c r="W14" i="98"/>
  <c r="U14" i="98"/>
  <c r="T14" i="98"/>
  <c r="R14" i="98"/>
  <c r="Q14" i="98"/>
  <c r="O14" i="98"/>
  <c r="N14" i="98"/>
  <c r="K14" i="98"/>
  <c r="J14" i="98"/>
  <c r="H14" i="98"/>
  <c r="G14" i="98"/>
  <c r="C19" i="98" l="1"/>
  <c r="C27" i="98"/>
  <c r="C31" i="98"/>
  <c r="C23" i="98"/>
  <c r="C35" i="98"/>
  <c r="AN14" i="98"/>
  <c r="M14" i="98"/>
  <c r="C18" i="98"/>
  <c r="C30" i="98"/>
  <c r="C34" i="98"/>
  <c r="C38" i="98"/>
  <c r="C17" i="98"/>
  <c r="Y14" i="98"/>
  <c r="C21" i="98"/>
  <c r="C25" i="98"/>
  <c r="C29" i="98"/>
  <c r="C33" i="98"/>
  <c r="C37" i="98"/>
  <c r="C22" i="98"/>
  <c r="C26" i="98"/>
  <c r="P14" i="98"/>
  <c r="AB14" i="98"/>
  <c r="E14" i="98"/>
  <c r="I14" i="98"/>
  <c r="V14" i="98"/>
  <c r="AK14" i="98"/>
  <c r="F14" i="98"/>
  <c r="S14" i="98"/>
  <c r="AH14" i="98"/>
  <c r="D14" i="98"/>
  <c r="C16" i="98"/>
  <c r="C20" i="98"/>
  <c r="C24" i="98"/>
  <c r="C28" i="98"/>
  <c r="C32" i="98"/>
  <c r="C36" i="98"/>
  <c r="C14" i="98" l="1"/>
  <c r="B44" i="98"/>
  <c r="B43" i="98"/>
  <c r="B42" i="98" l="1"/>
  <c r="C56" i="98" s="1"/>
  <c r="AK12" i="87"/>
  <c r="B29" i="87"/>
  <c r="B11" i="91"/>
  <c r="B17" i="64"/>
  <c r="B18" i="64"/>
  <c r="B19" i="64"/>
  <c r="B20" i="64"/>
  <c r="B21" i="64"/>
  <c r="B22" i="64"/>
  <c r="B23" i="64"/>
  <c r="B24" i="64"/>
  <c r="B25" i="64"/>
  <c r="B26" i="64"/>
  <c r="B27" i="64"/>
  <c r="B16" i="64"/>
  <c r="E23" i="64"/>
  <c r="E24" i="64"/>
  <c r="E25" i="64"/>
  <c r="E26" i="64"/>
  <c r="E27" i="64"/>
  <c r="L32" i="85"/>
  <c r="D32" i="85"/>
  <c r="E32" i="85"/>
  <c r="F32" i="85"/>
  <c r="G32" i="85"/>
  <c r="H32" i="85"/>
  <c r="I32" i="85"/>
  <c r="J32" i="85"/>
  <c r="K32" i="85"/>
  <c r="C32" i="85"/>
  <c r="L17" i="85"/>
  <c r="D17" i="85"/>
  <c r="E17" i="85"/>
  <c r="F17" i="85"/>
  <c r="G17" i="85"/>
  <c r="I17" i="85"/>
  <c r="J17" i="85"/>
  <c r="K17" i="85"/>
  <c r="C17" i="85"/>
  <c r="B32" i="85"/>
  <c r="B154" i="85"/>
  <c r="B17" i="85"/>
  <c r="C11" i="74"/>
  <c r="B26" i="68"/>
  <c r="B25" i="68"/>
  <c r="B24" i="68"/>
  <c r="B23" i="68"/>
  <c r="B22" i="68"/>
  <c r="B21" i="68"/>
  <c r="B20" i="68"/>
  <c r="B19" i="68"/>
  <c r="B18" i="68"/>
  <c r="B17" i="68"/>
  <c r="B16" i="68"/>
  <c r="AQ13" i="68"/>
  <c r="AR13" i="68"/>
  <c r="AS13" i="68"/>
  <c r="AT13" i="68"/>
  <c r="AU13" i="68"/>
  <c r="AV13" i="68"/>
  <c r="AW13" i="68"/>
  <c r="AX13" i="68"/>
  <c r="AY13" i="68"/>
  <c r="AZ13" i="68"/>
  <c r="BA13" i="68"/>
  <c r="BB13" i="68"/>
  <c r="BC13" i="68"/>
  <c r="BD13" i="68"/>
  <c r="AP13" i="68"/>
  <c r="AM13" i="68"/>
  <c r="AL13" i="68"/>
  <c r="AK13" i="68"/>
  <c r="AJ13" i="68"/>
  <c r="AI13" i="68"/>
  <c r="AH13" i="68"/>
  <c r="AG13" i="68"/>
  <c r="AF13" i="68"/>
  <c r="AE13" i="68"/>
  <c r="AD13" i="68"/>
  <c r="AC13" i="68"/>
  <c r="AB13" i="68"/>
  <c r="AA13" i="68"/>
  <c r="Z13" i="68"/>
  <c r="Y13" i="68"/>
  <c r="X13" i="68"/>
  <c r="W13" i="68"/>
  <c r="V13" i="68"/>
  <c r="E13" i="68"/>
  <c r="F13" i="68"/>
  <c r="G13" i="68"/>
  <c r="H13" i="68"/>
  <c r="I13" i="68"/>
  <c r="J13" i="68"/>
  <c r="K13" i="68"/>
  <c r="L13" i="68"/>
  <c r="M13" i="68"/>
  <c r="N13" i="68"/>
  <c r="O13" i="68"/>
  <c r="P13" i="68"/>
  <c r="Q13" i="68"/>
  <c r="R13" i="68"/>
  <c r="S13" i="68"/>
  <c r="E13" i="67"/>
  <c r="F13" i="67"/>
  <c r="G13" i="67"/>
  <c r="H13" i="67"/>
  <c r="I13" i="67"/>
  <c r="J13" i="67"/>
  <c r="K13" i="67"/>
  <c r="L13" i="67"/>
  <c r="M13" i="67"/>
  <c r="N13" i="67"/>
  <c r="O13" i="67"/>
  <c r="P13" i="67"/>
  <c r="Q13" i="67"/>
  <c r="R13" i="67"/>
  <c r="S13" i="67"/>
  <c r="V13" i="67"/>
  <c r="W13" i="67"/>
  <c r="X13" i="67"/>
  <c r="Y13" i="67"/>
  <c r="Z13" i="67"/>
  <c r="AA13" i="67"/>
  <c r="AB13" i="67"/>
  <c r="AC13" i="67"/>
  <c r="AD13" i="67"/>
  <c r="AE13" i="67"/>
  <c r="AF13" i="67"/>
  <c r="AG13" i="67"/>
  <c r="AH13" i="67"/>
  <c r="AI13" i="67"/>
  <c r="AJ13" i="67"/>
  <c r="AK13" i="67"/>
  <c r="AL13" i="67"/>
  <c r="AM13" i="67"/>
  <c r="AP13" i="67"/>
  <c r="AQ13" i="67"/>
  <c r="AR13" i="67"/>
  <c r="AS13" i="67"/>
  <c r="AT13" i="67"/>
  <c r="AU13" i="67"/>
  <c r="AV13" i="67"/>
  <c r="AW13" i="67"/>
  <c r="AX13" i="67"/>
  <c r="AY13" i="67"/>
  <c r="AZ13" i="67"/>
  <c r="BA13" i="67"/>
  <c r="BB13" i="67"/>
  <c r="BC13" i="67"/>
  <c r="BD13" i="67"/>
  <c r="F14" i="64"/>
  <c r="G14" i="64"/>
  <c r="C14" i="64"/>
  <c r="D14" i="64"/>
  <c r="B11" i="92"/>
  <c r="O11" i="92"/>
  <c r="U15" i="95"/>
  <c r="T15" i="95"/>
  <c r="S15" i="95"/>
  <c r="R15" i="95"/>
  <c r="Q15" i="95"/>
  <c r="P15" i="95"/>
  <c r="M15" i="95"/>
  <c r="L15" i="95"/>
  <c r="K15" i="95"/>
  <c r="J15" i="95"/>
  <c r="I15" i="95"/>
  <c r="H15" i="95"/>
  <c r="E15" i="94"/>
  <c r="B15" i="94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BK12" i="87"/>
  <c r="BH12" i="87"/>
  <c r="BE12" i="87"/>
  <c r="BB12" i="87"/>
  <c r="AY12" i="87"/>
  <c r="AT12" i="87"/>
  <c r="Q12" i="87"/>
  <c r="N12" i="87"/>
  <c r="K12" i="87"/>
  <c r="B28" i="87"/>
  <c r="F333" i="85"/>
  <c r="Q15" i="94"/>
  <c r="P15" i="94"/>
  <c r="N15" i="94"/>
  <c r="M15" i="94"/>
  <c r="K15" i="94"/>
  <c r="J15" i="94"/>
  <c r="F15" i="94"/>
  <c r="D15" i="94"/>
  <c r="C15" i="94"/>
  <c r="L11" i="92"/>
  <c r="M11" i="92"/>
  <c r="N11" i="92"/>
  <c r="L11" i="91"/>
  <c r="M11" i="91"/>
  <c r="N11" i="91"/>
  <c r="O11" i="91"/>
  <c r="I15" i="94"/>
  <c r="L15" i="94"/>
  <c r="O15" i="94"/>
  <c r="R18" i="73"/>
  <c r="R17" i="73"/>
  <c r="U18" i="73"/>
  <c r="V15" i="73"/>
  <c r="U17" i="73"/>
  <c r="L509" i="85"/>
  <c r="K509" i="85"/>
  <c r="J509" i="85"/>
  <c r="H509" i="85"/>
  <c r="G509" i="85"/>
  <c r="B509" i="85"/>
  <c r="L496" i="85"/>
  <c r="K496" i="85"/>
  <c r="J496" i="85"/>
  <c r="H496" i="85"/>
  <c r="G496" i="85"/>
  <c r="B496" i="85"/>
  <c r="L460" i="85"/>
  <c r="K460" i="85"/>
  <c r="J460" i="85"/>
  <c r="H460" i="85"/>
  <c r="G460" i="85"/>
  <c r="B460" i="85"/>
  <c r="L449" i="85"/>
  <c r="K449" i="85"/>
  <c r="J449" i="85"/>
  <c r="H449" i="85"/>
  <c r="G449" i="85"/>
  <c r="B449" i="85"/>
  <c r="L427" i="85"/>
  <c r="K427" i="85"/>
  <c r="J427" i="85"/>
  <c r="H427" i="85"/>
  <c r="G427" i="85"/>
  <c r="B427" i="85"/>
  <c r="L416" i="85"/>
  <c r="K416" i="85"/>
  <c r="J416" i="85"/>
  <c r="H416" i="85"/>
  <c r="G416" i="85"/>
  <c r="B416" i="85"/>
  <c r="L404" i="85"/>
  <c r="K404" i="85"/>
  <c r="J404" i="85"/>
  <c r="H404" i="85"/>
  <c r="G404" i="85"/>
  <c r="B404" i="85"/>
  <c r="L383" i="85"/>
  <c r="K383" i="85"/>
  <c r="J383" i="85"/>
  <c r="H383" i="85"/>
  <c r="G383" i="85"/>
  <c r="L374" i="85"/>
  <c r="K374" i="85"/>
  <c r="J374" i="85"/>
  <c r="H374" i="85"/>
  <c r="G374" i="85"/>
  <c r="B374" i="85"/>
  <c r="L363" i="85"/>
  <c r="K363" i="85"/>
  <c r="J363" i="85"/>
  <c r="H363" i="85"/>
  <c r="G363" i="85"/>
  <c r="B363" i="85"/>
  <c r="L333" i="85"/>
  <c r="K333" i="85"/>
  <c r="J333" i="85"/>
  <c r="H333" i="85"/>
  <c r="G333" i="85"/>
  <c r="B333" i="85"/>
  <c r="L322" i="85"/>
  <c r="K322" i="85"/>
  <c r="J322" i="85"/>
  <c r="H322" i="85"/>
  <c r="G322" i="85"/>
  <c r="B322" i="85"/>
  <c r="L295" i="85"/>
  <c r="K295" i="85"/>
  <c r="J295" i="85"/>
  <c r="H295" i="85"/>
  <c r="G295" i="85"/>
  <c r="B295" i="85"/>
  <c r="L278" i="85"/>
  <c r="K278" i="85"/>
  <c r="J278" i="85"/>
  <c r="H278" i="85"/>
  <c r="G278" i="85"/>
  <c r="B278" i="85"/>
  <c r="L242" i="85"/>
  <c r="K242" i="85"/>
  <c r="J242" i="85"/>
  <c r="H242" i="85"/>
  <c r="G242" i="85"/>
  <c r="B242" i="85"/>
  <c r="L223" i="85"/>
  <c r="K223" i="85"/>
  <c r="J223" i="85"/>
  <c r="H223" i="85"/>
  <c r="G223" i="85"/>
  <c r="B223" i="85"/>
  <c r="L193" i="85"/>
  <c r="K193" i="85"/>
  <c r="J193" i="85"/>
  <c r="H193" i="85"/>
  <c r="G193" i="85"/>
  <c r="B193" i="85"/>
  <c r="L154" i="85"/>
  <c r="K154" i="85"/>
  <c r="J154" i="85"/>
  <c r="H154" i="85"/>
  <c r="G154" i="85"/>
  <c r="L117" i="85"/>
  <c r="K117" i="85"/>
  <c r="J117" i="85"/>
  <c r="H117" i="85"/>
  <c r="G117" i="85"/>
  <c r="B117" i="85"/>
  <c r="I58" i="85"/>
  <c r="L58" i="85"/>
  <c r="K58" i="85"/>
  <c r="J58" i="85"/>
  <c r="H58" i="85"/>
  <c r="G58" i="85"/>
  <c r="F58" i="85"/>
  <c r="E58" i="85"/>
  <c r="D58" i="85"/>
  <c r="B58" i="85"/>
  <c r="I12" i="93"/>
  <c r="C11" i="92"/>
  <c r="D11" i="92"/>
  <c r="E11" i="92"/>
  <c r="F11" i="92"/>
  <c r="G11" i="92"/>
  <c r="H11" i="92"/>
  <c r="I11" i="92"/>
  <c r="J11" i="92"/>
  <c r="K11" i="92"/>
  <c r="C11" i="91"/>
  <c r="D11" i="91"/>
  <c r="E11" i="91"/>
  <c r="F11" i="91"/>
  <c r="G11" i="91"/>
  <c r="H11" i="91"/>
  <c r="I11" i="91"/>
  <c r="J11" i="91"/>
  <c r="K11" i="91"/>
  <c r="BM12" i="87"/>
  <c r="BL12" i="87"/>
  <c r="BJ12" i="87"/>
  <c r="BI12" i="87"/>
  <c r="BG12" i="87"/>
  <c r="BF12" i="87"/>
  <c r="BD12" i="87"/>
  <c r="BC12" i="87"/>
  <c r="BA12" i="87"/>
  <c r="AZ12" i="87"/>
  <c r="AV12" i="87"/>
  <c r="AU12" i="87"/>
  <c r="AS12" i="87"/>
  <c r="AR12" i="87"/>
  <c r="AP12" i="87"/>
  <c r="AO12" i="87"/>
  <c r="AM12" i="87"/>
  <c r="AL12" i="87"/>
  <c r="AJ12" i="87"/>
  <c r="AI12" i="87"/>
  <c r="AG12" i="87"/>
  <c r="AF12" i="87"/>
  <c r="AD12" i="87"/>
  <c r="AC12" i="87"/>
  <c r="AB12" i="87"/>
  <c r="AA12" i="87"/>
  <c r="V12" i="87"/>
  <c r="U12" i="87"/>
  <c r="S12" i="87"/>
  <c r="R12" i="87"/>
  <c r="P12" i="87"/>
  <c r="O12" i="87"/>
  <c r="M12" i="87"/>
  <c r="L12" i="87"/>
  <c r="J12" i="87"/>
  <c r="I12" i="87"/>
  <c r="G12" i="87"/>
  <c r="F12" i="87"/>
  <c r="R39" i="73"/>
  <c r="R38" i="73"/>
  <c r="R37" i="73"/>
  <c r="R36" i="73"/>
  <c r="R35" i="73"/>
  <c r="R34" i="73"/>
  <c r="R33" i="73"/>
  <c r="R32" i="73"/>
  <c r="R31" i="73"/>
  <c r="R30" i="73"/>
  <c r="R29" i="73"/>
  <c r="R28" i="73"/>
  <c r="R27" i="73"/>
  <c r="R26" i="73"/>
  <c r="R25" i="73"/>
  <c r="R24" i="73"/>
  <c r="R23" i="73"/>
  <c r="R22" i="73"/>
  <c r="R21" i="73"/>
  <c r="R20" i="73"/>
  <c r="R19" i="73"/>
  <c r="F14" i="71"/>
  <c r="D13" i="79"/>
  <c r="E13" i="79"/>
  <c r="F13" i="79"/>
  <c r="G13" i="79"/>
  <c r="H13" i="79"/>
  <c r="I13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C27" i="79"/>
  <c r="C28" i="79"/>
  <c r="C29" i="79"/>
  <c r="C30" i="79"/>
  <c r="C31" i="79"/>
  <c r="C32" i="79"/>
  <c r="C33" i="79"/>
  <c r="C34" i="79"/>
  <c r="C35" i="79"/>
  <c r="C36" i="79"/>
  <c r="C37" i="79"/>
  <c r="D13" i="78"/>
  <c r="E13" i="78"/>
  <c r="F13" i="78"/>
  <c r="G13" i="78"/>
  <c r="H13" i="78"/>
  <c r="I13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29" i="78"/>
  <c r="C30" i="78"/>
  <c r="C31" i="78"/>
  <c r="C32" i="78"/>
  <c r="C33" i="78"/>
  <c r="C34" i="78"/>
  <c r="C35" i="78"/>
  <c r="C36" i="78"/>
  <c r="C37" i="78"/>
  <c r="I13" i="76"/>
  <c r="J13" i="76"/>
  <c r="K13" i="76"/>
  <c r="L13" i="76"/>
  <c r="R13" i="76"/>
  <c r="S13" i="76"/>
  <c r="T13" i="76"/>
  <c r="U13" i="76"/>
  <c r="C15" i="76"/>
  <c r="D15" i="76"/>
  <c r="E15" i="76"/>
  <c r="F15" i="76"/>
  <c r="H15" i="76"/>
  <c r="Q15" i="76"/>
  <c r="C16" i="76"/>
  <c r="D16" i="76"/>
  <c r="E16" i="76"/>
  <c r="F16" i="76"/>
  <c r="H16" i="76"/>
  <c r="Q16" i="76"/>
  <c r="C17" i="76"/>
  <c r="D17" i="76"/>
  <c r="E17" i="76"/>
  <c r="F17" i="76"/>
  <c r="H17" i="76"/>
  <c r="Q17" i="76"/>
  <c r="C18" i="76"/>
  <c r="D18" i="76"/>
  <c r="E18" i="76"/>
  <c r="F18" i="76"/>
  <c r="H18" i="76"/>
  <c r="Q18" i="76"/>
  <c r="C19" i="76"/>
  <c r="D19" i="76"/>
  <c r="E19" i="76"/>
  <c r="F19" i="76"/>
  <c r="H19" i="76"/>
  <c r="Q19" i="76"/>
  <c r="C20" i="76"/>
  <c r="D20" i="76"/>
  <c r="E20" i="76"/>
  <c r="F20" i="76"/>
  <c r="H20" i="76"/>
  <c r="Q20" i="76"/>
  <c r="C21" i="76"/>
  <c r="D21" i="76"/>
  <c r="E21" i="76"/>
  <c r="F21" i="76"/>
  <c r="H21" i="76"/>
  <c r="Q21" i="76"/>
  <c r="C22" i="76"/>
  <c r="D22" i="76"/>
  <c r="E22" i="76"/>
  <c r="F22" i="76"/>
  <c r="H22" i="76"/>
  <c r="Q22" i="76"/>
  <c r="C23" i="76"/>
  <c r="D23" i="76"/>
  <c r="E23" i="76"/>
  <c r="F23" i="76"/>
  <c r="H23" i="76"/>
  <c r="Q23" i="76"/>
  <c r="C24" i="76"/>
  <c r="D24" i="76"/>
  <c r="E24" i="76"/>
  <c r="F24" i="76"/>
  <c r="H24" i="76"/>
  <c r="Q24" i="76"/>
  <c r="C25" i="76"/>
  <c r="D25" i="76"/>
  <c r="E25" i="76"/>
  <c r="F25" i="76"/>
  <c r="H25" i="76"/>
  <c r="Q25" i="76"/>
  <c r="C26" i="76"/>
  <c r="D26" i="76"/>
  <c r="E26" i="76"/>
  <c r="F26" i="76"/>
  <c r="H26" i="76"/>
  <c r="Q26" i="76"/>
  <c r="C27" i="76"/>
  <c r="D27" i="76"/>
  <c r="E27" i="76"/>
  <c r="F27" i="76"/>
  <c r="H27" i="76"/>
  <c r="Q27" i="76"/>
  <c r="C28" i="76"/>
  <c r="D28" i="76"/>
  <c r="E28" i="76"/>
  <c r="F28" i="76"/>
  <c r="H28" i="76"/>
  <c r="Q28" i="76"/>
  <c r="C29" i="76"/>
  <c r="D29" i="76"/>
  <c r="E29" i="76"/>
  <c r="F29" i="76"/>
  <c r="H29" i="76"/>
  <c r="Q29" i="76"/>
  <c r="B30" i="76"/>
  <c r="H30" i="76"/>
  <c r="C15" i="73"/>
  <c r="W15" i="73"/>
  <c r="E15" i="73"/>
  <c r="H15" i="73"/>
  <c r="J15" i="73"/>
  <c r="L15" i="73"/>
  <c r="N15" i="73"/>
  <c r="P15" i="73"/>
  <c r="U19" i="73"/>
  <c r="D19" i="73" s="1"/>
  <c r="U20" i="73"/>
  <c r="I20" i="73" s="1"/>
  <c r="U21" i="73"/>
  <c r="D21" i="73" s="1"/>
  <c r="U22" i="73"/>
  <c r="F22" i="73" s="1"/>
  <c r="U23" i="73"/>
  <c r="M23" i="73" s="1"/>
  <c r="U24" i="73"/>
  <c r="D24" i="73" s="1"/>
  <c r="U25" i="73"/>
  <c r="M25" i="73" s="1"/>
  <c r="U26" i="73"/>
  <c r="S26" i="73" s="1"/>
  <c r="U27" i="73"/>
  <c r="Q27" i="73" s="1"/>
  <c r="U28" i="73"/>
  <c r="D28" i="73" s="1"/>
  <c r="U29" i="73"/>
  <c r="Q29" i="73" s="1"/>
  <c r="U30" i="73"/>
  <c r="S30" i="73" s="1"/>
  <c r="U31" i="73"/>
  <c r="K31" i="73" s="1"/>
  <c r="U32" i="73"/>
  <c r="Q32" i="73" s="1"/>
  <c r="U33" i="73"/>
  <c r="O33" i="73" s="1"/>
  <c r="I33" i="73"/>
  <c r="U34" i="73"/>
  <c r="Q34" i="73" s="1"/>
  <c r="U35" i="73"/>
  <c r="U36" i="73"/>
  <c r="O36" i="73" s="1"/>
  <c r="U37" i="73"/>
  <c r="S37" i="73" s="1"/>
  <c r="U38" i="73"/>
  <c r="Q38" i="73" s="1"/>
  <c r="U39" i="73"/>
  <c r="K39" i="73" s="1"/>
  <c r="F15" i="65"/>
  <c r="D15" i="65" s="1"/>
  <c r="E15" i="65" s="1"/>
  <c r="I15" i="65"/>
  <c r="J15" i="65" s="1"/>
  <c r="B34" i="65"/>
  <c r="C25" i="65" s="1"/>
  <c r="K15" i="65"/>
  <c r="D14" i="71"/>
  <c r="E14" i="71"/>
  <c r="G14" i="71"/>
  <c r="H14" i="71"/>
  <c r="I14" i="71"/>
  <c r="J14" i="71"/>
  <c r="H14" i="64"/>
  <c r="I14" i="64"/>
  <c r="C14" i="71"/>
  <c r="Q30" i="73"/>
  <c r="F18" i="73"/>
  <c r="K29" i="73"/>
  <c r="F39" i="73"/>
  <c r="I30" i="73"/>
  <c r="O23" i="73"/>
  <c r="K20" i="73"/>
  <c r="K28" i="73"/>
  <c r="D18" i="73"/>
  <c r="O21" i="73"/>
  <c r="M26" i="73"/>
  <c r="M30" i="73"/>
  <c r="K26" i="73"/>
  <c r="K34" i="73"/>
  <c r="F36" i="73"/>
  <c r="I39" i="73"/>
  <c r="Q17" i="73"/>
  <c r="O17" i="73"/>
  <c r="C58" i="85"/>
  <c r="D333" i="85"/>
  <c r="M33" i="73"/>
  <c r="L27" i="65"/>
  <c r="N28" i="65"/>
  <c r="N22" i="65"/>
  <c r="E22" i="65"/>
  <c r="C20" i="65"/>
  <c r="L18" i="65"/>
  <c r="S38" i="73"/>
  <c r="D33" i="73"/>
  <c r="D35" i="73"/>
  <c r="O38" i="73"/>
  <c r="K33" i="73"/>
  <c r="Q33" i="73"/>
  <c r="F33" i="73"/>
  <c r="D32" i="73"/>
  <c r="M39" i="73"/>
  <c r="D39" i="73"/>
  <c r="E333" i="85"/>
  <c r="C333" i="85"/>
  <c r="O20" i="73"/>
  <c r="Q20" i="73"/>
  <c r="S22" i="73"/>
  <c r="S17" i="73"/>
  <c r="D20" i="73"/>
  <c r="S20" i="73"/>
  <c r="F20" i="73"/>
  <c r="Q39" i="73"/>
  <c r="S24" i="73"/>
  <c r="J24" i="65"/>
  <c r="D26" i="73"/>
  <c r="O26" i="73"/>
  <c r="F26" i="73"/>
  <c r="K25" i="73"/>
  <c r="K32" i="73"/>
  <c r="M32" i="73"/>
  <c r="F32" i="73"/>
  <c r="O32" i="73"/>
  <c r="S32" i="73"/>
  <c r="I32" i="73"/>
  <c r="Q22" i="73"/>
  <c r="I22" i="73"/>
  <c r="D27" i="73"/>
  <c r="N21" i="65"/>
  <c r="G28" i="65"/>
  <c r="E27" i="65"/>
  <c r="G24" i="65"/>
  <c r="L21" i="65"/>
  <c r="C19" i="65"/>
  <c r="L28" i="65"/>
  <c r="J25" i="65"/>
  <c r="G27" i="65"/>
  <c r="J26" i="65"/>
  <c r="C23" i="65"/>
  <c r="L19" i="65"/>
  <c r="N27" i="65"/>
  <c r="E24" i="65"/>
  <c r="J21" i="65"/>
  <c r="N18" i="65"/>
  <c r="J27" i="65"/>
  <c r="L24" i="65"/>
  <c r="C22" i="65"/>
  <c r="G19" i="65"/>
  <c r="J22" i="65"/>
  <c r="J20" i="65"/>
  <c r="L26" i="65"/>
  <c r="K24" i="73"/>
  <c r="Q21" i="73"/>
  <c r="M21" i="73"/>
  <c r="F17" i="73"/>
  <c r="I17" i="73"/>
  <c r="E19" i="65"/>
  <c r="D17" i="73"/>
  <c r="E25" i="65"/>
  <c r="G17" i="65"/>
  <c r="L20" i="65"/>
  <c r="C24" i="65"/>
  <c r="J28" i="65"/>
  <c r="J23" i="65"/>
  <c r="C17" i="65"/>
  <c r="C21" i="65"/>
  <c r="L25" i="65"/>
  <c r="Q24" i="73"/>
  <c r="F34" i="73"/>
  <c r="O24" i="73"/>
  <c r="K17" i="73"/>
  <c r="N23" i="65"/>
  <c r="C26" i="65"/>
  <c r="N19" i="65"/>
  <c r="C18" i="65"/>
  <c r="G21" i="65"/>
  <c r="G25" i="65"/>
  <c r="J17" i="65"/>
  <c r="N20" i="65"/>
  <c r="N24" i="65"/>
  <c r="L17" i="65"/>
  <c r="G22" i="65"/>
  <c r="C28" i="65"/>
  <c r="M17" i="73"/>
  <c r="I36" i="73"/>
  <c r="Q35" i="73"/>
  <c r="F35" i="73"/>
  <c r="O35" i="73"/>
  <c r="K35" i="73"/>
  <c r="D30" i="73"/>
  <c r="K30" i="73"/>
  <c r="O30" i="73"/>
  <c r="O18" i="73"/>
  <c r="K18" i="73"/>
  <c r="I34" i="73"/>
  <c r="M34" i="73"/>
  <c r="O34" i="73"/>
  <c r="K37" i="73"/>
  <c r="E20" i="65"/>
  <c r="T12" i="87"/>
  <c r="I26" i="73"/>
  <c r="Q26" i="73"/>
  <c r="S18" i="73" l="1"/>
  <c r="E14" i="64"/>
  <c r="D23" i="73"/>
  <c r="O19" i="73"/>
  <c r="I19" i="73"/>
  <c r="Q19" i="73"/>
  <c r="K23" i="73"/>
  <c r="M19" i="73"/>
  <c r="R15" i="73"/>
  <c r="S15" i="73" s="1"/>
  <c r="F27" i="73"/>
  <c r="F23" i="73"/>
  <c r="I23" i="73"/>
  <c r="O31" i="73"/>
  <c r="M31" i="73"/>
  <c r="Q31" i="73"/>
  <c r="S36" i="73"/>
  <c r="C51" i="98"/>
  <c r="M37" i="73"/>
  <c r="D22" i="73"/>
  <c r="I25" i="73"/>
  <c r="M18" i="73"/>
  <c r="M24" i="73"/>
  <c r="M36" i="73"/>
  <c r="I24" i="73"/>
  <c r="F37" i="73"/>
  <c r="M27" i="73"/>
  <c r="K22" i="73"/>
  <c r="Q25" i="73"/>
  <c r="S25" i="73"/>
  <c r="D31" i="73"/>
  <c r="I31" i="73"/>
  <c r="Q36" i="73"/>
  <c r="K36" i="73"/>
  <c r="O39" i="73"/>
  <c r="K21" i="73"/>
  <c r="I18" i="73"/>
  <c r="M15" i="65"/>
  <c r="N15" i="65" s="1"/>
  <c r="Q37" i="73"/>
  <c r="F31" i="73"/>
  <c r="S23" i="73"/>
  <c r="C13" i="76"/>
  <c r="B25" i="76"/>
  <c r="B23" i="76"/>
  <c r="B21" i="76"/>
  <c r="B19" i="76"/>
  <c r="B17" i="76"/>
  <c r="B16" i="76"/>
  <c r="B15" i="76"/>
  <c r="I37" i="73"/>
  <c r="M22" i="73"/>
  <c r="D25" i="73"/>
  <c r="S27" i="73"/>
  <c r="Q28" i="73"/>
  <c r="S21" i="73"/>
  <c r="Q18" i="73"/>
  <c r="D36" i="73"/>
  <c r="F24" i="73"/>
  <c r="D37" i="73"/>
  <c r="O27" i="73"/>
  <c r="O22" i="73"/>
  <c r="F25" i="73"/>
  <c r="O25" i="73"/>
  <c r="O37" i="73"/>
  <c r="S35" i="73"/>
  <c r="Q23" i="73"/>
  <c r="U15" i="73"/>
  <c r="Q15" i="73" s="1"/>
  <c r="C59" i="98"/>
  <c r="C64" i="98"/>
  <c r="C67" i="98"/>
  <c r="C50" i="98"/>
  <c r="C52" i="98"/>
  <c r="C54" i="98"/>
  <c r="C58" i="98"/>
  <c r="C65" i="98"/>
  <c r="C53" i="98"/>
  <c r="C43" i="98"/>
  <c r="C57" i="98"/>
  <c r="C47" i="98"/>
  <c r="C60" i="98"/>
  <c r="C63" i="98"/>
  <c r="C48" i="98"/>
  <c r="C68" i="98"/>
  <c r="F13" i="76"/>
  <c r="Q13" i="76"/>
  <c r="D13" i="76"/>
  <c r="E496" i="85"/>
  <c r="E509" i="85"/>
  <c r="E13" i="76"/>
  <c r="S33" i="73"/>
  <c r="C49" i="98"/>
  <c r="C13" i="78"/>
  <c r="F427" i="85"/>
  <c r="B15" i="65"/>
  <c r="C15" i="65" s="1"/>
  <c r="M29" i="73"/>
  <c r="K27" i="73"/>
  <c r="D29" i="73"/>
  <c r="N17" i="65"/>
  <c r="F19" i="73"/>
  <c r="E28" i="65"/>
  <c r="E26" i="65"/>
  <c r="G18" i="65"/>
  <c r="F28" i="73"/>
  <c r="I28" i="73"/>
  <c r="F21" i="73"/>
  <c r="F30" i="73"/>
  <c r="O28" i="73"/>
  <c r="C13" i="79"/>
  <c r="S31" i="73"/>
  <c r="S39" i="73"/>
  <c r="E193" i="85"/>
  <c r="I322" i="85"/>
  <c r="G15" i="65"/>
  <c r="L15" i="65"/>
  <c r="O29" i="73"/>
  <c r="E21" i="65"/>
  <c r="M38" i="73"/>
  <c r="N26" i="65"/>
  <c r="G20" i="65"/>
  <c r="S19" i="73"/>
  <c r="I27" i="73"/>
  <c r="K19" i="73"/>
  <c r="S28" i="73"/>
  <c r="M28" i="73"/>
  <c r="C66" i="98"/>
  <c r="C69" i="98"/>
  <c r="C62" i="98"/>
  <c r="C55" i="98"/>
  <c r="C44" i="98"/>
  <c r="C61" i="98"/>
  <c r="R15" i="94"/>
  <c r="E117" i="85"/>
  <c r="I223" i="85"/>
  <c r="F404" i="85"/>
  <c r="I449" i="85"/>
  <c r="D278" i="85"/>
  <c r="D383" i="85"/>
  <c r="F496" i="85"/>
  <c r="I416" i="85"/>
  <c r="E363" i="85"/>
  <c r="E416" i="85"/>
  <c r="E427" i="85"/>
  <c r="E449" i="85"/>
  <c r="D193" i="85"/>
  <c r="F278" i="85"/>
  <c r="I295" i="85"/>
  <c r="F416" i="85"/>
  <c r="D404" i="85"/>
  <c r="D427" i="85"/>
  <c r="D460" i="85"/>
  <c r="L15" i="85"/>
  <c r="L13" i="85" s="1"/>
  <c r="D322" i="85"/>
  <c r="F154" i="85"/>
  <c r="I193" i="85"/>
  <c r="I333" i="85"/>
  <c r="F363" i="85"/>
  <c r="D117" i="85"/>
  <c r="E242" i="85"/>
  <c r="E278" i="85"/>
  <c r="E295" i="85"/>
  <c r="E374" i="85"/>
  <c r="E383" i="85"/>
  <c r="F117" i="85"/>
  <c r="F383" i="85"/>
  <c r="D242" i="85"/>
  <c r="E92" i="85"/>
  <c r="F92" i="85"/>
  <c r="K15" i="85"/>
  <c r="K13" i="85" s="1"/>
  <c r="G15" i="85"/>
  <c r="G13" i="85" s="1"/>
  <c r="T15" i="94"/>
  <c r="B14" i="64"/>
  <c r="D416" i="85"/>
  <c r="I92" i="85"/>
  <c r="I363" i="85"/>
  <c r="F374" i="85"/>
  <c r="I383" i="85"/>
  <c r="I154" i="85"/>
  <c r="F193" i="85"/>
  <c r="F242" i="85"/>
  <c r="D295" i="85"/>
  <c r="E404" i="85"/>
  <c r="I427" i="85"/>
  <c r="D449" i="85"/>
  <c r="F509" i="85"/>
  <c r="B15" i="85"/>
  <c r="B13" i="85" s="1"/>
  <c r="I117" i="85"/>
  <c r="E223" i="85"/>
  <c r="I374" i="85"/>
  <c r="I404" i="85"/>
  <c r="E460" i="85"/>
  <c r="C460" i="85" s="1"/>
  <c r="J15" i="85"/>
  <c r="J13" i="85" s="1"/>
  <c r="H15" i="85"/>
  <c r="H13" i="85" s="1"/>
  <c r="E322" i="85"/>
  <c r="D154" i="85"/>
  <c r="F460" i="85"/>
  <c r="F223" i="85"/>
  <c r="I278" i="85"/>
  <c r="I496" i="85"/>
  <c r="D509" i="85"/>
  <c r="F295" i="85"/>
  <c r="I242" i="85"/>
  <c r="F449" i="85"/>
  <c r="D223" i="85"/>
  <c r="I460" i="85"/>
  <c r="I509" i="85"/>
  <c r="D496" i="85"/>
  <c r="D374" i="85"/>
  <c r="D92" i="85"/>
  <c r="E154" i="85"/>
  <c r="D363" i="85"/>
  <c r="B27" i="76"/>
  <c r="B20" i="76"/>
  <c r="B18" i="76"/>
  <c r="B28" i="76"/>
  <c r="B26" i="76"/>
  <c r="B24" i="76"/>
  <c r="B29" i="76"/>
  <c r="H13" i="76"/>
  <c r="B22" i="76"/>
  <c r="S15" i="94"/>
  <c r="M15" i="73"/>
  <c r="K15" i="73"/>
  <c r="D15" i="73"/>
  <c r="I15" i="73"/>
  <c r="O15" i="73"/>
  <c r="F15" i="73"/>
  <c r="I38" i="73"/>
  <c r="F322" i="85"/>
  <c r="I29" i="73"/>
  <c r="M20" i="73"/>
  <c r="J18" i="65"/>
  <c r="D38" i="73"/>
  <c r="I35" i="73"/>
  <c r="F29" i="73"/>
  <c r="M35" i="73"/>
  <c r="F38" i="73"/>
  <c r="E17" i="65"/>
  <c r="L22" i="65"/>
  <c r="E18" i="65"/>
  <c r="G26" i="65"/>
  <c r="L23" i="65"/>
  <c r="D34" i="73"/>
  <c r="S34" i="73"/>
  <c r="S29" i="73"/>
  <c r="I21" i="73"/>
  <c r="K38" i="73"/>
  <c r="E23" i="65"/>
  <c r="G23" i="65"/>
  <c r="J19" i="65"/>
  <c r="C27" i="65"/>
  <c r="C13" i="68"/>
  <c r="D13" i="68"/>
  <c r="B13" i="68"/>
  <c r="B13" i="67"/>
  <c r="D13" i="67"/>
  <c r="C13" i="67"/>
  <c r="AN12" i="87"/>
  <c r="B21" i="87"/>
  <c r="B27" i="87"/>
  <c r="B19" i="87"/>
  <c r="AH12" i="87"/>
  <c r="AE12" i="87"/>
  <c r="Y12" i="87"/>
  <c r="AQ12" i="87"/>
  <c r="B16" i="87"/>
  <c r="D12" i="87"/>
  <c r="B18" i="87"/>
  <c r="B23" i="87"/>
  <c r="B15" i="87"/>
  <c r="B20" i="87"/>
  <c r="B26" i="87"/>
  <c r="B22" i="87"/>
  <c r="H12" i="87"/>
  <c r="C12" i="87"/>
  <c r="B24" i="87"/>
  <c r="B25" i="87"/>
  <c r="B17" i="87"/>
  <c r="C509" i="85" l="1"/>
  <c r="C71" i="98"/>
  <c r="C496" i="85"/>
  <c r="C416" i="85"/>
  <c r="C193" i="85"/>
  <c r="C117" i="85"/>
  <c r="C383" i="85"/>
  <c r="C449" i="85"/>
  <c r="C278" i="85"/>
  <c r="C242" i="85"/>
  <c r="C427" i="85"/>
  <c r="C363" i="85"/>
  <c r="C322" i="85"/>
  <c r="C404" i="85"/>
  <c r="C374" i="85"/>
  <c r="C295" i="85"/>
  <c r="C223" i="85"/>
  <c r="C92" i="85"/>
  <c r="I15" i="85"/>
  <c r="I13" i="85" s="1"/>
  <c r="E15" i="85"/>
  <c r="E13" i="85" s="1"/>
  <c r="D15" i="85"/>
  <c r="D13" i="85" s="1"/>
  <c r="F15" i="85"/>
  <c r="F13" i="85" s="1"/>
  <c r="C154" i="85"/>
  <c r="B13" i="76"/>
  <c r="C15" i="85" l="1"/>
  <c r="C13" i="85" s="1"/>
  <c r="E12" i="87"/>
  <c r="B14" i="87"/>
  <c r="B12" i="87" s="1"/>
</calcChain>
</file>

<file path=xl/sharedStrings.xml><?xml version="1.0" encoding="utf-8"?>
<sst xmlns="http://schemas.openxmlformats.org/spreadsheetml/2006/main" count="5033" uniqueCount="1930">
  <si>
    <t>65세 이상 
Person 65 Years old and over</t>
    <phoneticPr fontId="5" type="noConversion"/>
  </si>
  <si>
    <t>Hyeonggok 1</t>
    <phoneticPr fontId="5" type="noConversion"/>
  </si>
  <si>
    <t>Hyeonggok 2</t>
    <phoneticPr fontId="5" type="noConversion"/>
  </si>
  <si>
    <t>Sinpyeong 1</t>
    <phoneticPr fontId="5" type="noConversion"/>
  </si>
  <si>
    <t>Sinpyeong 2</t>
    <phoneticPr fontId="5" type="noConversion"/>
  </si>
  <si>
    <t xml:space="preserve">단위 : 명 </t>
    <phoneticPr fontId="7" type="noConversion"/>
  </si>
  <si>
    <t>Unit : person</t>
    <phoneticPr fontId="7" type="noConversion"/>
  </si>
  <si>
    <t xml:space="preserve"> </t>
    <phoneticPr fontId="7" type="noConversion"/>
  </si>
  <si>
    <t>1995</t>
    <phoneticPr fontId="7" type="noConversion"/>
  </si>
  <si>
    <t>2000</t>
    <phoneticPr fontId="7" type="noConversion"/>
  </si>
  <si>
    <t>2005</t>
    <phoneticPr fontId="7" type="noConversion"/>
  </si>
  <si>
    <t>단위 : 명, %</t>
    <phoneticPr fontId="7" type="noConversion"/>
  </si>
  <si>
    <t>3. 읍·면·동별 세대 및 인구(최근연도)</t>
    <phoneticPr fontId="5" type="noConversion"/>
  </si>
  <si>
    <t>3. 읍·면·동별 세대 및 인구(최근연도)(계속)</t>
    <phoneticPr fontId="5" type="noConversion"/>
  </si>
  <si>
    <t>Unit : person</t>
    <phoneticPr fontId="5" type="noConversion"/>
  </si>
  <si>
    <t>15 ~ 19years</t>
    <phoneticPr fontId="5" type="noConversion"/>
  </si>
  <si>
    <t>20 ~ 24years</t>
    <phoneticPr fontId="5" type="noConversion"/>
  </si>
  <si>
    <t>25 ~ 29years</t>
    <phoneticPr fontId="5" type="noConversion"/>
  </si>
  <si>
    <t>30 ~ 34years</t>
    <phoneticPr fontId="5" type="noConversion"/>
  </si>
  <si>
    <t>35 ~ 39years</t>
    <phoneticPr fontId="5" type="noConversion"/>
  </si>
  <si>
    <t>40 ~ 44years</t>
    <phoneticPr fontId="5" type="noConversion"/>
  </si>
  <si>
    <t>45 ~ 49years</t>
    <phoneticPr fontId="5" type="noConversion"/>
  </si>
  <si>
    <t>50 ~ 54years</t>
    <phoneticPr fontId="5" type="noConversion"/>
  </si>
  <si>
    <t>55 ~ 59years</t>
    <phoneticPr fontId="5" type="noConversion"/>
  </si>
  <si>
    <t>60 ~ 64years</t>
    <phoneticPr fontId="5" type="noConversion"/>
  </si>
  <si>
    <t>65 ~ 69years</t>
    <phoneticPr fontId="5" type="noConversion"/>
  </si>
  <si>
    <t>70 ~ 74years</t>
    <phoneticPr fontId="5" type="noConversion"/>
  </si>
  <si>
    <t>75 ~ 79years</t>
    <phoneticPr fontId="5" type="noConversion"/>
  </si>
  <si>
    <t>80 ~ 84years</t>
    <phoneticPr fontId="5" type="noConversion"/>
  </si>
  <si>
    <t>Unknown</t>
    <phoneticPr fontId="5" type="noConversion"/>
  </si>
  <si>
    <t>Source : Statistics Korea,「Populations and Housing Census Report」</t>
    <phoneticPr fontId="5" type="noConversion"/>
  </si>
  <si>
    <t>17. Marriages by Previous Marital Status and Foreigner's Nationality</t>
    <phoneticPr fontId="14" type="noConversion"/>
  </si>
  <si>
    <t>18. Marriages to Foreigners</t>
    <phoneticPr fontId="14" type="noConversion"/>
  </si>
  <si>
    <t>연별 및 시군별</t>
    <phoneticPr fontId="7" type="noConversion"/>
  </si>
  <si>
    <t>3. Households and Population by Eup, Myeon &amp; Dong(Recent Year)</t>
    <phoneticPr fontId="5" type="noConversion"/>
  </si>
  <si>
    <t xml:space="preserve">성 별 및
5세 계급별 </t>
    <phoneticPr fontId="7" type="noConversion"/>
  </si>
  <si>
    <t>Gender &amp; Five
Year Age Groups</t>
    <phoneticPr fontId="7" type="noConversion"/>
  </si>
  <si>
    <t>구성비
Composition</t>
    <phoneticPr fontId="7" type="noConversion"/>
  </si>
  <si>
    <t>40 ∼ 44세</t>
    <phoneticPr fontId="7" type="noConversion"/>
  </si>
  <si>
    <t>계</t>
    <phoneticPr fontId="7" type="noConversion"/>
  </si>
  <si>
    <t>40 ∼ 44 Years</t>
    <phoneticPr fontId="7" type="noConversion"/>
  </si>
  <si>
    <t>Total</t>
    <phoneticPr fontId="7" type="noConversion"/>
  </si>
  <si>
    <t>남</t>
    <phoneticPr fontId="7" type="noConversion"/>
  </si>
  <si>
    <t>Male</t>
    <phoneticPr fontId="7" type="noConversion"/>
  </si>
  <si>
    <t>여</t>
    <phoneticPr fontId="7" type="noConversion"/>
  </si>
  <si>
    <t>Female</t>
    <phoneticPr fontId="7" type="noConversion"/>
  </si>
  <si>
    <t>45 ∼ 49세</t>
    <phoneticPr fontId="7" type="noConversion"/>
  </si>
  <si>
    <t>45 ∼ 49 Years</t>
    <phoneticPr fontId="7" type="noConversion"/>
  </si>
  <si>
    <t>50 ∼ 54세</t>
    <phoneticPr fontId="7" type="noConversion"/>
  </si>
  <si>
    <t>50 ∼ 54 Years</t>
    <phoneticPr fontId="7" type="noConversion"/>
  </si>
  <si>
    <t>55 ∼ 59세</t>
    <phoneticPr fontId="7" type="noConversion"/>
  </si>
  <si>
    <t>55 ∼ 59 Years</t>
    <phoneticPr fontId="7" type="noConversion"/>
  </si>
  <si>
    <t>60 ∼ 64세</t>
    <phoneticPr fontId="7" type="noConversion"/>
  </si>
  <si>
    <t>60 ∼ 64 Years</t>
    <phoneticPr fontId="7" type="noConversion"/>
  </si>
  <si>
    <t>65 ∼ 69세</t>
    <phoneticPr fontId="7" type="noConversion"/>
  </si>
  <si>
    <t>65 ∼ 69 Years</t>
    <phoneticPr fontId="7" type="noConversion"/>
  </si>
  <si>
    <t>70 ∼74세</t>
    <phoneticPr fontId="7" type="noConversion"/>
  </si>
  <si>
    <t>70 ∼74 Years</t>
    <phoneticPr fontId="7" type="noConversion"/>
  </si>
  <si>
    <t>75 ∼79세</t>
    <phoneticPr fontId="7" type="noConversion"/>
  </si>
  <si>
    <t>75 ∼79 Years</t>
    <phoneticPr fontId="7" type="noConversion"/>
  </si>
  <si>
    <t>80~84세</t>
    <phoneticPr fontId="7" type="noConversion"/>
  </si>
  <si>
    <t>80 ∼84 Years</t>
    <phoneticPr fontId="7" type="noConversion"/>
  </si>
  <si>
    <t>85세 이상</t>
    <phoneticPr fontId="7" type="noConversion"/>
  </si>
  <si>
    <t>자료 : 통계청</t>
    <phoneticPr fontId="5" type="noConversion"/>
  </si>
  <si>
    <t xml:space="preserve"> </t>
    <phoneticPr fontId="5" type="noConversion"/>
  </si>
  <si>
    <t xml:space="preserve">  85세 이상</t>
    <phoneticPr fontId="5" type="noConversion"/>
  </si>
  <si>
    <t>6 ~ 9세</t>
    <phoneticPr fontId="5" type="noConversion"/>
  </si>
  <si>
    <t>6 ~ 9years</t>
    <phoneticPr fontId="28" type="noConversion"/>
  </si>
  <si>
    <t>10 ~ 14세</t>
    <phoneticPr fontId="5" type="noConversion"/>
  </si>
  <si>
    <t>10 ~ 14years</t>
    <phoneticPr fontId="28" type="noConversion"/>
  </si>
  <si>
    <t>6. Population by Educational Attainment(6 years old and over)(Cont'd)</t>
    <phoneticPr fontId="28" type="noConversion"/>
  </si>
  <si>
    <t>주 : 2008년 자료부터 수록</t>
    <phoneticPr fontId="7" type="noConversion"/>
  </si>
  <si>
    <t>…</t>
    <phoneticPr fontId="7" type="noConversion"/>
  </si>
  <si>
    <t xml:space="preserve"> Pohang</t>
    <phoneticPr fontId="7" type="noConversion"/>
  </si>
  <si>
    <t xml:space="preserve"> Gyeongju</t>
    <phoneticPr fontId="7" type="noConversion"/>
  </si>
  <si>
    <t xml:space="preserve"> Gimcheon</t>
    <phoneticPr fontId="7" type="noConversion"/>
  </si>
  <si>
    <t xml:space="preserve"> Andong</t>
    <phoneticPr fontId="7" type="noConversion"/>
  </si>
  <si>
    <t xml:space="preserve"> Gumi</t>
    <phoneticPr fontId="7" type="noConversion"/>
  </si>
  <si>
    <t xml:space="preserve"> Yeongju</t>
    <phoneticPr fontId="7" type="noConversion"/>
  </si>
  <si>
    <t xml:space="preserve"> Yeongcheon</t>
    <phoneticPr fontId="7" type="noConversion"/>
  </si>
  <si>
    <t xml:space="preserve"> Sangju</t>
    <phoneticPr fontId="7" type="noConversion"/>
  </si>
  <si>
    <t xml:space="preserve"> Mungyeong</t>
    <phoneticPr fontId="7" type="noConversion"/>
  </si>
  <si>
    <t xml:space="preserve"> Gyeongsan</t>
    <phoneticPr fontId="7" type="noConversion"/>
  </si>
  <si>
    <t xml:space="preserve"> Gunwi</t>
    <phoneticPr fontId="7" type="noConversion"/>
  </si>
  <si>
    <t xml:space="preserve"> Uiseong</t>
    <phoneticPr fontId="7" type="noConversion"/>
  </si>
  <si>
    <t xml:space="preserve"> Cheongsong</t>
    <phoneticPr fontId="7" type="noConversion"/>
  </si>
  <si>
    <t xml:space="preserve"> Yeongyang</t>
    <phoneticPr fontId="7" type="noConversion"/>
  </si>
  <si>
    <t xml:space="preserve"> Yeongdeok</t>
    <phoneticPr fontId="7" type="noConversion"/>
  </si>
  <si>
    <t xml:space="preserve"> Cheongdo</t>
    <phoneticPr fontId="7" type="noConversion"/>
  </si>
  <si>
    <t xml:space="preserve"> Goryeong</t>
    <phoneticPr fontId="7" type="noConversion"/>
  </si>
  <si>
    <t xml:space="preserve"> Seongju</t>
    <phoneticPr fontId="7" type="noConversion"/>
  </si>
  <si>
    <t xml:space="preserve"> Chilgok</t>
    <phoneticPr fontId="7" type="noConversion"/>
  </si>
  <si>
    <t xml:space="preserve"> Yecheon</t>
    <phoneticPr fontId="7" type="noConversion"/>
  </si>
  <si>
    <t xml:space="preserve"> Bonghwa</t>
    <phoneticPr fontId="7" type="noConversion"/>
  </si>
  <si>
    <t xml:space="preserve"> Uljin</t>
    <phoneticPr fontId="7" type="noConversion"/>
  </si>
  <si>
    <t xml:space="preserve"> Ulleung</t>
    <phoneticPr fontId="7" type="noConversion"/>
  </si>
  <si>
    <t>자료 : 통계청,「인구주택총조사」</t>
    <phoneticPr fontId="7" type="noConversion"/>
  </si>
  <si>
    <t xml:space="preserve">65세 이상
Person 65 Years
old and over </t>
    <phoneticPr fontId="5" type="noConversion"/>
  </si>
  <si>
    <t>1월  Jan.</t>
  </si>
  <si>
    <t>2월  Feb.</t>
  </si>
  <si>
    <t>3월  Mar.</t>
  </si>
  <si>
    <t>4월  Apr.</t>
  </si>
  <si>
    <t>5월  May.</t>
  </si>
  <si>
    <t>6월  Jun.</t>
  </si>
  <si>
    <t>7월  Jul.</t>
  </si>
  <si>
    <t>8월  Aug.</t>
  </si>
  <si>
    <t>9월  Sep.</t>
  </si>
  <si>
    <t>10월  Oct.</t>
  </si>
  <si>
    <t>11월  Nov.</t>
  </si>
  <si>
    <t>12월  Dec.</t>
  </si>
  <si>
    <t>자료 : 통계청,「인구동향조사」</t>
    <phoneticPr fontId="7" type="noConversion"/>
  </si>
  <si>
    <t>Note : 1)The figures of migrants are based on resident registration ; and  Intra-Metropolitan City</t>
    <phoneticPr fontId="7" type="noConversion"/>
  </si>
  <si>
    <t xml:space="preserve"> and Province migrants are based on In-migrants population, excluding emigrants overseas</t>
    <phoneticPr fontId="7" type="noConversion"/>
  </si>
  <si>
    <t>주 : 주민등록 전출입 신고에 의한 자료이며, 시군내 이동은 전입인구 기준.</t>
    <phoneticPr fontId="7" type="noConversion"/>
  </si>
  <si>
    <t>Note : The figures of migrants are based on resident registration; and Intra-Si,</t>
    <phoneticPr fontId="7" type="noConversion"/>
  </si>
  <si>
    <t xml:space="preserve"> Gun and Gu migrants are based on in-migrating population</t>
    <phoneticPr fontId="7" type="noConversion"/>
  </si>
  <si>
    <t>114 / Ⅲ. 인  구</t>
    <phoneticPr fontId="7" type="noConversion"/>
  </si>
  <si>
    <t>Ⅲ. Population / 115</t>
    <phoneticPr fontId="7" type="noConversion"/>
  </si>
  <si>
    <t>Ⅲ. Population / 119</t>
    <phoneticPr fontId="7" type="noConversion"/>
  </si>
  <si>
    <t>12. 주민등록 전출지별 인구이동(경북 → 타시도)</t>
    <phoneticPr fontId="4" type="noConversion"/>
  </si>
  <si>
    <t>Unit : person, %</t>
    <phoneticPr fontId="7" type="noConversion"/>
  </si>
  <si>
    <t>Inter - Si, Gun</t>
    <phoneticPr fontId="7" type="noConversion"/>
  </si>
  <si>
    <t>Total migrants</t>
    <phoneticPr fontId="7" type="noConversion"/>
  </si>
  <si>
    <t>Inter-Province</t>
    <phoneticPr fontId="7" type="noConversion"/>
  </si>
  <si>
    <t>자료 : 통계청,「국내인구이동통계」</t>
    <phoneticPr fontId="4" type="noConversion"/>
  </si>
  <si>
    <t>9-1. 시·군별 인구동태</t>
    <phoneticPr fontId="7" type="noConversion"/>
  </si>
  <si>
    <t>9-1. Vital Statistics by Si, Gun</t>
    <phoneticPr fontId="7" type="noConversion"/>
  </si>
  <si>
    <r>
      <t>10. 인구이동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</si>
  <si>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t>자료 : 통계청,「국내인구이동통계」</t>
    <phoneticPr fontId="7" type="noConversion"/>
  </si>
  <si>
    <t>Source : Statistics Korea,「Annual Report on the Internal Migration Statistics」</t>
    <phoneticPr fontId="7" type="noConversion"/>
  </si>
  <si>
    <t>Ⅲ. Population / 111</t>
    <phoneticPr fontId="7" type="noConversion"/>
  </si>
  <si>
    <t>Ⅲ. Population / 113</t>
    <phoneticPr fontId="7" type="noConversion"/>
  </si>
  <si>
    <t>남
Male</t>
    <phoneticPr fontId="7" type="noConversion"/>
  </si>
  <si>
    <t>여
Female</t>
    <phoneticPr fontId="7" type="noConversion"/>
  </si>
  <si>
    <t>11. 주민등록 전입지별 인구이동(타시도 → 경북)</t>
    <phoneticPr fontId="5" type="noConversion"/>
  </si>
  <si>
    <t>Year &amp; Month</t>
    <phoneticPr fontId="5" type="noConversion"/>
  </si>
  <si>
    <t>시 도 간 이 동</t>
  </si>
  <si>
    <t>총 이 동</t>
  </si>
  <si>
    <t>미 국</t>
  </si>
  <si>
    <t>중 국</t>
  </si>
  <si>
    <t>일 본</t>
  </si>
  <si>
    <t>이동률</t>
  </si>
  <si>
    <t>단위 : 명, %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</si>
  <si>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</si>
  <si>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</si>
  <si>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</si>
  <si>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</si>
  <si>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</si>
  <si>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</si>
  <si>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</si>
  <si>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</si>
  <si>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</si>
  <si>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</si>
  <si>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</si>
  <si>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</si>
  <si>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</si>
  <si>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</si>
  <si>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</si>
  <si>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</si>
  <si>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</si>
  <si>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</si>
  <si>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</si>
  <si>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</si>
  <si>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</si>
  <si>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</si>
  <si>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</si>
  <si>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총 계</t>
  </si>
  <si>
    <t>Pohang</t>
  </si>
  <si>
    <t>Gimcheon</t>
  </si>
  <si>
    <t>Andong</t>
  </si>
  <si>
    <t>Gumi</t>
  </si>
  <si>
    <t>Yeongju</t>
  </si>
  <si>
    <t>Yeongcheon</t>
  </si>
  <si>
    <t>Sangju</t>
  </si>
  <si>
    <t>Gyeongsan</t>
  </si>
  <si>
    <t>Gunwi</t>
  </si>
  <si>
    <t>Uiseong</t>
  </si>
  <si>
    <t>Cheongsong</t>
  </si>
  <si>
    <t>Yeongyang</t>
  </si>
  <si>
    <t>Yeongdeok</t>
  </si>
  <si>
    <t>Seongju</t>
  </si>
  <si>
    <t>Yecheon</t>
  </si>
  <si>
    <t>Uljin</t>
  </si>
  <si>
    <t>전 입</t>
  </si>
  <si>
    <t>전 출</t>
  </si>
  <si>
    <t xml:space="preserve">단위 : 명, % </t>
  </si>
  <si>
    <t>Gyeongju</t>
  </si>
  <si>
    <t>Mungyeong</t>
  </si>
  <si>
    <t>Cheongdo</t>
  </si>
  <si>
    <t>Goryeong</t>
  </si>
  <si>
    <t>Chilgok</t>
  </si>
  <si>
    <t>Bonghwa</t>
  </si>
  <si>
    <t>Ulleung</t>
  </si>
  <si>
    <t>단위 : 명</t>
  </si>
  <si>
    <t>Unit : person</t>
  </si>
  <si>
    <t>연별 및
월    별</t>
  </si>
  <si>
    <t>1월</t>
  </si>
  <si>
    <t>Jan.</t>
  </si>
  <si>
    <t>2월</t>
  </si>
  <si>
    <t>Feb.</t>
  </si>
  <si>
    <t>3월</t>
  </si>
  <si>
    <t>Mar.</t>
  </si>
  <si>
    <t>4월</t>
  </si>
  <si>
    <t>Apr.</t>
  </si>
  <si>
    <t>5월</t>
  </si>
  <si>
    <t>May.</t>
  </si>
  <si>
    <t>6월</t>
  </si>
  <si>
    <t>Jun.</t>
  </si>
  <si>
    <t>7월</t>
  </si>
  <si>
    <t>Jul.</t>
  </si>
  <si>
    <t>8월</t>
  </si>
  <si>
    <t>Aug.</t>
  </si>
  <si>
    <t>9월</t>
  </si>
  <si>
    <t>Sep.</t>
  </si>
  <si>
    <t>10월</t>
  </si>
  <si>
    <t>Oct.</t>
  </si>
  <si>
    <t>11월</t>
  </si>
  <si>
    <t>Nov.</t>
  </si>
  <si>
    <t>12월</t>
  </si>
  <si>
    <t>Dec.</t>
  </si>
  <si>
    <t>Unit : person, %</t>
    <phoneticPr fontId="7" type="noConversion"/>
  </si>
  <si>
    <t>시·군간</t>
  </si>
  <si>
    <t>시 ·도 간</t>
  </si>
  <si>
    <t>이동률(%)</t>
  </si>
  <si>
    <t>9. Vital Statistics</t>
  </si>
  <si>
    <t>9. 인구동태</t>
  </si>
  <si>
    <t>계
Total</t>
    <phoneticPr fontId="14" type="noConversion"/>
  </si>
  <si>
    <t>계
Total</t>
    <phoneticPr fontId="14" type="noConversion"/>
  </si>
  <si>
    <t>초혼
1st Marriage</t>
    <phoneticPr fontId="14" type="noConversion"/>
  </si>
  <si>
    <t>사별후
Widowed</t>
    <phoneticPr fontId="14" type="noConversion"/>
  </si>
  <si>
    <t>이혼후
Divorced</t>
    <phoneticPr fontId="14" type="noConversion"/>
  </si>
  <si>
    <t>미상
Unknown</t>
    <phoneticPr fontId="14" type="noConversion"/>
  </si>
  <si>
    <t>17. 혼인종류 및 외국인 국적별 혼인</t>
    <phoneticPr fontId="14" type="noConversion"/>
  </si>
  <si>
    <t>단위 : 건</t>
    <phoneticPr fontId="7" type="noConversion"/>
  </si>
  <si>
    <t>Unit : case</t>
    <phoneticPr fontId="7" type="noConversion"/>
  </si>
  <si>
    <t>Year &amp;
Si, Gun</t>
    <phoneticPr fontId="7" type="noConversion"/>
  </si>
  <si>
    <t>연별 및
시군별</t>
    <phoneticPr fontId="7" type="noConversion"/>
  </si>
  <si>
    <t>연별 및 시군별
Year &amp; Si, Gun</t>
    <phoneticPr fontId="7" type="noConversion"/>
  </si>
  <si>
    <t>2008</t>
  </si>
  <si>
    <t>2007</t>
  </si>
  <si>
    <t>Source : Statistics Korea</t>
    <phoneticPr fontId="7" type="noConversion"/>
  </si>
  <si>
    <t xml:space="preserve">Source : Statistics Korea </t>
    <phoneticPr fontId="14" type="noConversion"/>
  </si>
  <si>
    <t>자료 : 통계청,「국내인구이동통계」</t>
    <phoneticPr fontId="5" type="noConversion"/>
  </si>
  <si>
    <t>10. Internal Migration</t>
    <phoneticPr fontId="7" type="noConversion"/>
  </si>
  <si>
    <t>연별 및 월별
Year &amp; Month</t>
    <phoneticPr fontId="7" type="noConversion"/>
  </si>
  <si>
    <t xml:space="preserve">주 : 1)주민등록 전출입신고에 의한 자료이며 시도내 이동은 전입인구 기준, </t>
    <phoneticPr fontId="7" type="noConversion"/>
  </si>
  <si>
    <t xml:space="preserve">       국외이동은 제외</t>
    <phoneticPr fontId="7" type="noConversion"/>
  </si>
  <si>
    <t xml:space="preserve"> and Province migrants are based on In-migrants population, excluding emigrants overseas</t>
  </si>
  <si>
    <t>10-1. Migration by Si, Gun</t>
    <phoneticPr fontId="7" type="noConversion"/>
  </si>
  <si>
    <t>Source : Statistics Korea,「 Annual Report on the Internal Migration Statistics」</t>
    <phoneticPr fontId="7" type="noConversion"/>
  </si>
  <si>
    <t>주 : 주민등록 전출입 신고에 의한 자료이며, 시군내 이동은 전입인구 기준.</t>
    <phoneticPr fontId="7" type="noConversion"/>
  </si>
  <si>
    <t>Note : The figures of migrants are based on resident registration; and Intra-Si,</t>
    <phoneticPr fontId="7" type="noConversion"/>
  </si>
  <si>
    <t xml:space="preserve"> Gun and Gu migrants are based on in-migrating population</t>
    <phoneticPr fontId="7" type="noConversion"/>
  </si>
  <si>
    <t>10-1. 시·군별 인구이동</t>
    <phoneticPr fontId="7" type="noConversion"/>
  </si>
  <si>
    <t>112 / Ⅲ. 인  구</t>
    <phoneticPr fontId="7" type="noConversion"/>
  </si>
  <si>
    <r>
      <t>10. 인구이동</t>
    </r>
    <r>
      <rPr>
        <b/>
        <vertAlign val="superscript"/>
        <sz val="17"/>
        <rFont val="굴림"/>
        <family val="3"/>
        <charset val="129"/>
      </rPr>
      <t>1)</t>
    </r>
    <r>
      <rPr>
        <b/>
        <sz val="17"/>
        <rFont val="굴림"/>
        <family val="3"/>
        <charset val="129"/>
      </rPr>
      <t>(계속)</t>
    </r>
    <phoneticPr fontId="7" type="noConversion"/>
  </si>
  <si>
    <t>10. Internal Migration(Cont'd)</t>
    <phoneticPr fontId="7" type="noConversion"/>
  </si>
  <si>
    <t xml:space="preserve"> 시·군내
Intra - Si, Gun</t>
    <phoneticPr fontId="7" type="noConversion"/>
  </si>
  <si>
    <t>순이동
Net-migrants</t>
    <phoneticPr fontId="7" type="noConversion"/>
  </si>
  <si>
    <t>10-1. 시·군별 인구이동(계속)</t>
    <phoneticPr fontId="7" type="noConversion"/>
  </si>
  <si>
    <t>10-1. Migration by Si, Gun(Cont'd)</t>
    <phoneticPr fontId="7" type="noConversion"/>
  </si>
  <si>
    <t>18. 외국인과의 혼인</t>
    <phoneticPr fontId="14" type="noConversion"/>
  </si>
  <si>
    <t>단위 : 건</t>
    <phoneticPr fontId="7" type="noConversion"/>
  </si>
  <si>
    <t>Unit : case</t>
  </si>
  <si>
    <t xml:space="preserve">자료 : 통계청「인구동향조사」, 2009년 자료부터 수록 </t>
    <phoneticPr fontId="7" type="noConversion"/>
  </si>
  <si>
    <t>주 : 개인정보 보호를 위해서 5건 이하는 …으로 처리함.</t>
    <phoneticPr fontId="28" type="noConversion"/>
  </si>
  <si>
    <t>2009</t>
  </si>
  <si>
    <t>2010년</t>
    <phoneticPr fontId="7" type="noConversion"/>
  </si>
  <si>
    <t>인 구
Population</t>
  </si>
  <si>
    <t xml:space="preserve">      1) 외국인 제외(1998년부터 적용)  Foreigners excluded (Since 1998) </t>
    <phoneticPr fontId="7" type="noConversion"/>
  </si>
  <si>
    <t xml:space="preserve">     1) 외국인 제외(1998년부터 적용)  Foreigners excluded (Since 1998) </t>
    <phoneticPr fontId="7" type="noConversion"/>
  </si>
  <si>
    <t>5. 혼인상태별 인구(15세 이상 인구)</t>
  </si>
  <si>
    <t>5. Population by Marital Status(15 Years old &amp; over)</t>
  </si>
  <si>
    <t xml:space="preserve">연별 및
5세 계급별 </t>
  </si>
  <si>
    <t>여  자 Famale</t>
  </si>
  <si>
    <t>유배우
Married</t>
  </si>
  <si>
    <t>사별
Widowed</t>
  </si>
  <si>
    <t>이혼
Divorced</t>
  </si>
  <si>
    <t>미혼
Never
married</t>
  </si>
  <si>
    <t>1995</t>
  </si>
  <si>
    <t>2000</t>
  </si>
  <si>
    <t xml:space="preserve">  15 ~ 19세</t>
  </si>
  <si>
    <t xml:space="preserve">  20 ~ 24세</t>
  </si>
  <si>
    <t xml:space="preserve">  25 ~ 29세</t>
  </si>
  <si>
    <t xml:space="preserve">  30 ~ 34세</t>
  </si>
  <si>
    <t xml:space="preserve">  35 ~ 39세</t>
  </si>
  <si>
    <t xml:space="preserve">  40 ~ 44세</t>
  </si>
  <si>
    <t xml:space="preserve">  45 ~ 49세</t>
  </si>
  <si>
    <t xml:space="preserve">  50 ~ 54세</t>
  </si>
  <si>
    <t xml:space="preserve">  55 ~ 59세</t>
  </si>
  <si>
    <t xml:space="preserve">  60 ~ 64세</t>
  </si>
  <si>
    <t xml:space="preserve">  65 ~ 69세</t>
  </si>
  <si>
    <t xml:space="preserve">  70 ~ 74세</t>
  </si>
  <si>
    <t xml:space="preserve">  75 ~ 79세</t>
  </si>
  <si>
    <t xml:space="preserve">  80 ~ 84세</t>
  </si>
  <si>
    <t xml:space="preserve">  연령미상</t>
  </si>
  <si>
    <t>주 : 인구주택총조사(5년마다 실시) 자료</t>
  </si>
  <si>
    <t>5. 혼인상태별 인구(15세 이상 인구)(계속)</t>
    <phoneticPr fontId="5" type="noConversion"/>
  </si>
  <si>
    <t>5. Population by Marital Status(15 Years old &amp; over)(Cont'd)</t>
    <phoneticPr fontId="5" type="noConversion"/>
  </si>
  <si>
    <t xml:space="preserve"> 총  계  Total</t>
    <phoneticPr fontId="5" type="noConversion"/>
  </si>
  <si>
    <t>남  자       Male</t>
    <phoneticPr fontId="5" type="noConversion"/>
  </si>
  <si>
    <t>Year &amp; Five Year Age Groups</t>
    <phoneticPr fontId="5" type="noConversion"/>
  </si>
  <si>
    <t>연별 및
5세 계급별
Year &amp; Five Year Age Groups</t>
    <phoneticPr fontId="5" type="noConversion"/>
  </si>
  <si>
    <t>2005</t>
    <phoneticPr fontId="5" type="noConversion"/>
  </si>
  <si>
    <t>…</t>
    <phoneticPr fontId="5" type="noConversion"/>
  </si>
  <si>
    <t xml:space="preserve">  15 ~ 19years</t>
    <phoneticPr fontId="5" type="noConversion"/>
  </si>
  <si>
    <t xml:space="preserve">  15 ~ 19세</t>
    <phoneticPr fontId="5" type="noConversion"/>
  </si>
  <si>
    <t xml:space="preserve">  20 ~ 24years</t>
    <phoneticPr fontId="5" type="noConversion"/>
  </si>
  <si>
    <t xml:space="preserve">  20 ~ 24세</t>
    <phoneticPr fontId="5" type="noConversion"/>
  </si>
  <si>
    <t xml:space="preserve">  25 ~ 29years</t>
    <phoneticPr fontId="5" type="noConversion"/>
  </si>
  <si>
    <t xml:space="preserve">  25 ~ 29세</t>
    <phoneticPr fontId="5" type="noConversion"/>
  </si>
  <si>
    <t xml:space="preserve">  30 ~ 34years</t>
    <phoneticPr fontId="5" type="noConversion"/>
  </si>
  <si>
    <t xml:space="preserve">  30 ~ 34세</t>
    <phoneticPr fontId="5" type="noConversion"/>
  </si>
  <si>
    <t xml:space="preserve">  35 ~ 39years</t>
    <phoneticPr fontId="5" type="noConversion"/>
  </si>
  <si>
    <t xml:space="preserve">  35 ~ 39세</t>
    <phoneticPr fontId="5" type="noConversion"/>
  </si>
  <si>
    <t xml:space="preserve">  40 ~ 44years</t>
    <phoneticPr fontId="5" type="noConversion"/>
  </si>
  <si>
    <t xml:space="preserve">  40 ~ 44세</t>
    <phoneticPr fontId="5" type="noConversion"/>
  </si>
  <si>
    <t xml:space="preserve">  45 ~ 49years</t>
    <phoneticPr fontId="5" type="noConversion"/>
  </si>
  <si>
    <t xml:space="preserve">  45 ~ 49세</t>
    <phoneticPr fontId="5" type="noConversion"/>
  </si>
  <si>
    <t xml:space="preserve">  50 ~ 54years</t>
    <phoneticPr fontId="5" type="noConversion"/>
  </si>
  <si>
    <t xml:space="preserve">  50 ~ 54세</t>
    <phoneticPr fontId="5" type="noConversion"/>
  </si>
  <si>
    <t xml:space="preserve">  55 ~ 59years</t>
    <phoneticPr fontId="5" type="noConversion"/>
  </si>
  <si>
    <t xml:space="preserve">  55 ~ 59세</t>
    <phoneticPr fontId="5" type="noConversion"/>
  </si>
  <si>
    <t xml:space="preserve">  60 ~ 64years</t>
    <phoneticPr fontId="5" type="noConversion"/>
  </si>
  <si>
    <t xml:space="preserve">  60 ~ 64세</t>
    <phoneticPr fontId="5" type="noConversion"/>
  </si>
  <si>
    <t xml:space="preserve">  65 ~ 69years</t>
    <phoneticPr fontId="5" type="noConversion"/>
  </si>
  <si>
    <t xml:space="preserve">  65 ~ 69세</t>
    <phoneticPr fontId="5" type="noConversion"/>
  </si>
  <si>
    <t xml:space="preserve">  70 ~ 74years</t>
    <phoneticPr fontId="5" type="noConversion"/>
  </si>
  <si>
    <t xml:space="preserve">  70 ~ 74세</t>
    <phoneticPr fontId="5" type="noConversion"/>
  </si>
  <si>
    <t xml:space="preserve">  75 ~ 79years</t>
    <phoneticPr fontId="5" type="noConversion"/>
  </si>
  <si>
    <t xml:space="preserve">  75 ~ 79세</t>
    <phoneticPr fontId="5" type="noConversion"/>
  </si>
  <si>
    <t xml:space="preserve">  80 ~ 84years</t>
    <phoneticPr fontId="5" type="noConversion"/>
  </si>
  <si>
    <t xml:space="preserve">  80 ~ 84세</t>
    <phoneticPr fontId="5" type="noConversion"/>
  </si>
  <si>
    <t>85years &amp; over</t>
    <phoneticPr fontId="5" type="noConversion"/>
  </si>
  <si>
    <t>85세 이상</t>
    <phoneticPr fontId="5" type="noConversion"/>
  </si>
  <si>
    <t>연령미상</t>
    <phoneticPr fontId="5" type="noConversion"/>
  </si>
  <si>
    <t>6. 교육정도별 인구(6세 이상 인구)</t>
  </si>
  <si>
    <t>6. Population by Educational Attainment(6 years old and over)</t>
  </si>
  <si>
    <t xml:space="preserve"> </t>
  </si>
  <si>
    <t xml:space="preserve">5년별 및
5세 계급별
5 Years &amp; 
5 Year Age Groups </t>
  </si>
  <si>
    <t>...</t>
  </si>
  <si>
    <t xml:space="preserve">  6 ~ 9세</t>
  </si>
  <si>
    <t xml:space="preserve">  10 ~ 14세</t>
  </si>
  <si>
    <t>Note : 1) Includes on a leave</t>
  </si>
  <si>
    <t>6. 교육정도별 인구(6세 이상 인구)(계속)</t>
    <phoneticPr fontId="28" type="noConversion"/>
  </si>
  <si>
    <t xml:space="preserve"> </t>
    <phoneticPr fontId="28" type="noConversion"/>
  </si>
  <si>
    <r>
      <t>재학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  Attending</t>
    </r>
    <phoneticPr fontId="5" type="noConversion"/>
  </si>
  <si>
    <t>미취학
Never attending</t>
    <phoneticPr fontId="5" type="noConversion"/>
  </si>
  <si>
    <t>대학교
University</t>
    <phoneticPr fontId="5" type="noConversion"/>
  </si>
  <si>
    <t>7. 주택 점유형태별 가구(일반가구)</t>
    <phoneticPr fontId="28" type="noConversion"/>
  </si>
  <si>
    <t>7. Ordinary Households by Type of Occupancy</t>
    <phoneticPr fontId="28" type="noConversion"/>
  </si>
  <si>
    <t>단위 : 가구</t>
    <phoneticPr fontId="5" type="noConversion"/>
  </si>
  <si>
    <t>Unit : household</t>
    <phoneticPr fontId="5" type="noConversion"/>
  </si>
  <si>
    <t>자료 : 통계청,「인구주택총조사」</t>
    <phoneticPr fontId="28" type="noConversion"/>
  </si>
  <si>
    <t>Source : Statistics Korea,「Population and Housing Census Report」</t>
    <phoneticPr fontId="5" type="noConversion"/>
  </si>
  <si>
    <t>8. 사용방수별 가구(일반가구)</t>
    <phoneticPr fontId="5" type="noConversion"/>
  </si>
  <si>
    <t>단위 : 가구</t>
    <phoneticPr fontId="5" type="noConversion"/>
  </si>
  <si>
    <t>unit : household</t>
    <phoneticPr fontId="5" type="noConversion"/>
  </si>
  <si>
    <t>5년별 및 시군별
5 Year &amp; Si, Gun</t>
    <phoneticPr fontId="5" type="noConversion"/>
  </si>
  <si>
    <t>사용방수  Number of rooms used</t>
    <phoneticPr fontId="5" type="noConversion"/>
  </si>
  <si>
    <t>합계
total</t>
    <phoneticPr fontId="5" type="noConversion"/>
  </si>
  <si>
    <t>1개</t>
    <phoneticPr fontId="5" type="noConversion"/>
  </si>
  <si>
    <t>2개</t>
    <phoneticPr fontId="5" type="noConversion"/>
  </si>
  <si>
    <t>3개</t>
    <phoneticPr fontId="5" type="noConversion"/>
  </si>
  <si>
    <t>4개</t>
    <phoneticPr fontId="5" type="noConversion"/>
  </si>
  <si>
    <t>5개</t>
    <phoneticPr fontId="5" type="noConversion"/>
  </si>
  <si>
    <t>6개 이상
6 or more</t>
    <phoneticPr fontId="5" type="noConversion"/>
  </si>
  <si>
    <t>3. 읍면동별 세대 및 인구</t>
    <phoneticPr fontId="7" type="noConversion"/>
  </si>
  <si>
    <t>5, 혼인상태별 인구(15세 이상) 인구</t>
    <phoneticPr fontId="7" type="noConversion"/>
  </si>
  <si>
    <t>6. 교육정도별 인구(6세 이상 인구)</t>
    <phoneticPr fontId="7" type="noConversion"/>
  </si>
  <si>
    <t>7. 주택 점유형태별 가구 (일반가구)</t>
    <phoneticPr fontId="7" type="noConversion"/>
  </si>
  <si>
    <t>8. 사용방수별 가구 (일반가구)</t>
    <phoneticPr fontId="7" type="noConversion"/>
  </si>
  <si>
    <t>9. 인구동태</t>
    <phoneticPr fontId="7" type="noConversion"/>
  </si>
  <si>
    <t>9-1. 시군별 인구동태</t>
    <phoneticPr fontId="7" type="noConversion"/>
  </si>
  <si>
    <t>10. 인구이동</t>
    <phoneticPr fontId="7" type="noConversion"/>
  </si>
  <si>
    <t>10-1. 시군별 인구이동</t>
    <phoneticPr fontId="7" type="noConversion"/>
  </si>
  <si>
    <t>11. 주민등록 전입지별 인구이동(타시도 →경북)</t>
    <phoneticPr fontId="7" type="noConversion"/>
  </si>
  <si>
    <t>12. 주민등록 전출지별 인구이동(경북 →타시도)</t>
    <phoneticPr fontId="7" type="noConversion"/>
  </si>
  <si>
    <t>13. 통근·통학 유형별 인구(12세 이상)</t>
    <phoneticPr fontId="7" type="noConversion"/>
  </si>
  <si>
    <t>14. 상주(야간)·주간인구</t>
    <phoneticPr fontId="7" type="noConversion"/>
  </si>
  <si>
    <t>15. 외국인 국적별 등록현황</t>
    <phoneticPr fontId="7" type="noConversion"/>
  </si>
  <si>
    <t>16. 외국인 국적별 혼인인구</t>
    <phoneticPr fontId="7" type="noConversion"/>
  </si>
  <si>
    <t>17. 혼인종류 및 외국인 국적별 혼인</t>
    <phoneticPr fontId="7" type="noConversion"/>
  </si>
  <si>
    <t>18. 외국인과의 혼인</t>
    <phoneticPr fontId="7" type="noConversion"/>
  </si>
  <si>
    <t>2005</t>
  </si>
  <si>
    <t>Ⅲ. Population / 121</t>
    <phoneticPr fontId="7" type="noConversion"/>
  </si>
  <si>
    <t xml:space="preserve">단위 : 명 </t>
    <phoneticPr fontId="7" type="noConversion"/>
  </si>
  <si>
    <t>Unit : person</t>
    <phoneticPr fontId="7" type="noConversion"/>
  </si>
  <si>
    <t>5년별 및
시군별</t>
    <phoneticPr fontId="7" type="noConversion"/>
  </si>
  <si>
    <t>현재 살고있는 읍면동
in the same "Eup-Myeon-Dong"</t>
    <phoneticPr fontId="7" type="noConversion"/>
  </si>
  <si>
    <t>다른 시도
To other "Si-Do"</t>
    <phoneticPr fontId="7" type="noConversion"/>
  </si>
  <si>
    <t>남</t>
  </si>
  <si>
    <t>여</t>
  </si>
  <si>
    <t>Person 65 Years</t>
  </si>
  <si>
    <t>면적(㎢)</t>
  </si>
  <si>
    <t>Male</t>
  </si>
  <si>
    <t>Female</t>
  </si>
  <si>
    <t>Area</t>
  </si>
  <si>
    <t>…</t>
  </si>
  <si>
    <t>2001</t>
  </si>
  <si>
    <t>2002</t>
  </si>
  <si>
    <t>2003</t>
  </si>
  <si>
    <t>2004</t>
  </si>
  <si>
    <t xml:space="preserve">        1990년까지는 인구조사 결과이며, 1991년 이후는 주민등록 인구통계결과임(외국인 포함).</t>
  </si>
  <si>
    <t xml:space="preserve">        1981.7.1 대구시 분리, 2006년 자료부터 서식 변경</t>
  </si>
  <si>
    <t>Unit : household, person</t>
    <phoneticPr fontId="5" type="noConversion"/>
  </si>
  <si>
    <t>2010</t>
  </si>
  <si>
    <t>Source : Division of Legal &amp; Statistical Affairs,「Populaton Statistics based Resident Registration」</t>
    <phoneticPr fontId="5" type="noConversion"/>
  </si>
  <si>
    <t>주 : 1) '98년도 이후는 외국인 세대수 제외</t>
    <phoneticPr fontId="5" type="noConversion"/>
  </si>
  <si>
    <t>단위 : 세대, 명</t>
  </si>
  <si>
    <t>세 대
Number of households</t>
  </si>
  <si>
    <t>남
Male</t>
  </si>
  <si>
    <t>여
Female</t>
  </si>
  <si>
    <t>Guryongpo</t>
  </si>
  <si>
    <t>Yeonil</t>
  </si>
  <si>
    <t>Ocheon</t>
  </si>
  <si>
    <t>대송면</t>
  </si>
  <si>
    <t>Daesong</t>
  </si>
  <si>
    <t>동해면</t>
  </si>
  <si>
    <t>Donghae</t>
  </si>
  <si>
    <t>장기면</t>
  </si>
  <si>
    <t>Janggi</t>
  </si>
  <si>
    <t>송도동</t>
  </si>
  <si>
    <t>Songdo</t>
  </si>
  <si>
    <t>청림동</t>
  </si>
  <si>
    <t>Cheongnim</t>
  </si>
  <si>
    <t>제철동</t>
  </si>
  <si>
    <t>Jecheol</t>
  </si>
  <si>
    <t>효곡동</t>
  </si>
  <si>
    <t>Hyogok</t>
  </si>
  <si>
    <t>대이동</t>
  </si>
  <si>
    <t>Daei</t>
  </si>
  <si>
    <t>흥해읍</t>
  </si>
  <si>
    <t>Heunghae</t>
  </si>
  <si>
    <t>신광면</t>
  </si>
  <si>
    <t>Singwang</t>
  </si>
  <si>
    <t>청하면</t>
  </si>
  <si>
    <t>Cheongha</t>
  </si>
  <si>
    <t>송라면</t>
  </si>
  <si>
    <t>Songna</t>
  </si>
  <si>
    <t>기계면</t>
  </si>
  <si>
    <t>Gigye</t>
  </si>
  <si>
    <t>죽장면</t>
  </si>
  <si>
    <t>Jukjang</t>
  </si>
  <si>
    <t>기북면</t>
  </si>
  <si>
    <t>Gibuk</t>
  </si>
  <si>
    <t>중앙동</t>
  </si>
  <si>
    <t>Jungang</t>
  </si>
  <si>
    <t>Unit : household, person</t>
  </si>
  <si>
    <t xml:space="preserve"> 인 구  Population</t>
  </si>
  <si>
    <t>양학동</t>
  </si>
  <si>
    <t>Yanghak</t>
  </si>
  <si>
    <t>용흥동</t>
  </si>
  <si>
    <t>Yongheung</t>
  </si>
  <si>
    <t>우창동</t>
  </si>
  <si>
    <t>Uchang</t>
  </si>
  <si>
    <t>두호동</t>
  </si>
  <si>
    <t>Duho</t>
  </si>
  <si>
    <t>장량동</t>
  </si>
  <si>
    <t>Jangnyang</t>
  </si>
  <si>
    <t>환여동</t>
  </si>
  <si>
    <t>Hwanyeo</t>
  </si>
  <si>
    <t>Gampo</t>
  </si>
  <si>
    <t>안강읍</t>
  </si>
  <si>
    <t>Angang</t>
  </si>
  <si>
    <t>건천읍</t>
  </si>
  <si>
    <t>Geoncheon</t>
  </si>
  <si>
    <t>외동읍</t>
  </si>
  <si>
    <t>Oedong</t>
  </si>
  <si>
    <t>Yangbuk</t>
  </si>
  <si>
    <t>Yangnam</t>
  </si>
  <si>
    <t>Naenam</t>
  </si>
  <si>
    <t>Sannae</t>
  </si>
  <si>
    <t>Seo</t>
  </si>
  <si>
    <t>Hyeongok</t>
  </si>
  <si>
    <t>Gangdong</t>
  </si>
  <si>
    <t>Cheonbuk</t>
  </si>
  <si>
    <t>Jungbu</t>
  </si>
  <si>
    <t>Hwango</t>
  </si>
  <si>
    <t>Seonggeon</t>
  </si>
  <si>
    <t>Hwangnam</t>
  </si>
  <si>
    <t>Seondo</t>
  </si>
  <si>
    <t>Wolseong</t>
  </si>
  <si>
    <t>Yonggang</t>
  </si>
  <si>
    <t>Hwangseong</t>
  </si>
  <si>
    <t>Dongcheon</t>
  </si>
  <si>
    <t>Bulguk</t>
  </si>
  <si>
    <t>Apo</t>
  </si>
  <si>
    <t>Nongso</t>
  </si>
  <si>
    <t>Nam</t>
  </si>
  <si>
    <t>Gaeryeong</t>
  </si>
  <si>
    <t>Gammun</t>
  </si>
  <si>
    <t>Eomo</t>
  </si>
  <si>
    <t>Bongsan</t>
  </si>
  <si>
    <t>Daehang</t>
  </si>
  <si>
    <t>Gamcheon</t>
  </si>
  <si>
    <t>Joma</t>
  </si>
  <si>
    <t>Guseong</t>
  </si>
  <si>
    <t>Jirye</t>
  </si>
  <si>
    <t>Buhang</t>
  </si>
  <si>
    <t>Daedeok</t>
  </si>
  <si>
    <t>Jeungsan</t>
  </si>
  <si>
    <t>Yanggeum</t>
  </si>
  <si>
    <t>Daesin</t>
  </si>
  <si>
    <t>Daegok</t>
  </si>
  <si>
    <t>Jijwa</t>
  </si>
  <si>
    <t>Pungsan</t>
  </si>
  <si>
    <t>Waryong</t>
  </si>
  <si>
    <t>Bukhu</t>
  </si>
  <si>
    <t>Seohu</t>
  </si>
  <si>
    <t>Pungcheon</t>
  </si>
  <si>
    <t>Iljik</t>
  </si>
  <si>
    <t>Namhu</t>
  </si>
  <si>
    <t>Namseon</t>
  </si>
  <si>
    <t>Imha</t>
  </si>
  <si>
    <t>Giran</t>
  </si>
  <si>
    <t>Imdong</t>
  </si>
  <si>
    <t>Yean</t>
  </si>
  <si>
    <t>Dosan</t>
  </si>
  <si>
    <t>Nokjeon</t>
  </si>
  <si>
    <t>Junggu</t>
  </si>
  <si>
    <t>Myeongnyun</t>
  </si>
  <si>
    <t>Yongsang</t>
  </si>
  <si>
    <t>Seogu</t>
  </si>
  <si>
    <t>Taehwa</t>
  </si>
  <si>
    <t>Pyeonghwa</t>
  </si>
  <si>
    <t>Angi</t>
  </si>
  <si>
    <t>Ok</t>
  </si>
  <si>
    <t>Songha</t>
  </si>
  <si>
    <t>Seonsan</t>
  </si>
  <si>
    <t>Goa</t>
  </si>
  <si>
    <t>Mueul</t>
  </si>
  <si>
    <t>Okseong</t>
  </si>
  <si>
    <t>Dogae</t>
  </si>
  <si>
    <t>Haepyeong</t>
  </si>
  <si>
    <t>Jangcheon</t>
  </si>
  <si>
    <t>Gwangpyeong</t>
  </si>
  <si>
    <t>Imo</t>
  </si>
  <si>
    <t>Indong</t>
  </si>
  <si>
    <t>Jinmi</t>
  </si>
  <si>
    <t>Yangpo</t>
  </si>
  <si>
    <t>Punggi</t>
  </si>
  <si>
    <t>Isan</t>
  </si>
  <si>
    <t>Pyeongeun</t>
  </si>
  <si>
    <t>Munsu</t>
  </si>
  <si>
    <t>Jangsu</t>
  </si>
  <si>
    <t>Anjeong</t>
  </si>
  <si>
    <t>Bonghyeon</t>
  </si>
  <si>
    <t>Sunheung</t>
  </si>
  <si>
    <t>Dansan</t>
  </si>
  <si>
    <t>Buseok</t>
  </si>
  <si>
    <t>Sangmang</t>
  </si>
  <si>
    <t>Hamang</t>
  </si>
  <si>
    <t>Geumho</t>
  </si>
  <si>
    <t>Cheongtong</t>
  </si>
  <si>
    <t>Sinnyeong</t>
  </si>
  <si>
    <t>Hwasan</t>
  </si>
  <si>
    <t>Hwabuk</t>
  </si>
  <si>
    <t>Hwanam</t>
  </si>
  <si>
    <t>Jayang</t>
  </si>
  <si>
    <t>Imgo</t>
  </si>
  <si>
    <t>Gogyeong</t>
  </si>
  <si>
    <t>Bugan</t>
  </si>
  <si>
    <t>Daechang</t>
  </si>
  <si>
    <t>Dongbu</t>
  </si>
  <si>
    <t>Seobu</t>
  </si>
  <si>
    <t>Wansan</t>
  </si>
  <si>
    <t>Nambu</t>
  </si>
  <si>
    <t>Hamchang</t>
  </si>
  <si>
    <t>Jungdong</t>
  </si>
  <si>
    <t>Nakdong</t>
  </si>
  <si>
    <t>Cheongni</t>
  </si>
  <si>
    <t>Gongseong</t>
  </si>
  <si>
    <t>Oenam</t>
  </si>
  <si>
    <t>Naeseo</t>
  </si>
  <si>
    <t>Modong</t>
  </si>
  <si>
    <t>Moseo</t>
  </si>
  <si>
    <t>Hwadong</t>
  </si>
  <si>
    <t>Hwaseo</t>
  </si>
  <si>
    <t>Gonggeom</t>
  </si>
  <si>
    <t>Ian</t>
  </si>
  <si>
    <t>Namwon</t>
  </si>
  <si>
    <t>Gyerim</t>
  </si>
  <si>
    <t>Dongmun</t>
  </si>
  <si>
    <t>Dongseong</t>
  </si>
  <si>
    <t>Sinheung</t>
  </si>
  <si>
    <t>Gaeun</t>
  </si>
  <si>
    <t>Yeongsun</t>
  </si>
  <si>
    <t>Sanyang</t>
  </si>
  <si>
    <t>Hogye</t>
  </si>
  <si>
    <t>Sanbuk</t>
  </si>
  <si>
    <t>Dongno</t>
  </si>
  <si>
    <t>Maseong</t>
  </si>
  <si>
    <t>Nongam</t>
  </si>
  <si>
    <t>Wachon</t>
  </si>
  <si>
    <t>Jain</t>
  </si>
  <si>
    <t>Namcheon</t>
  </si>
  <si>
    <t>Jungbang</t>
  </si>
  <si>
    <t>Seobu 2</t>
  </si>
  <si>
    <t>Bukbu</t>
  </si>
  <si>
    <t>Sobo</t>
  </si>
  <si>
    <t>Hyoryeong</t>
  </si>
  <si>
    <t>Bugye</t>
  </si>
  <si>
    <t>Ubo</t>
  </si>
  <si>
    <t>Uiheung</t>
  </si>
  <si>
    <t>Sanseong</t>
  </si>
  <si>
    <t>Goro</t>
  </si>
  <si>
    <t>Danchon</t>
  </si>
  <si>
    <t>Jeomgok</t>
  </si>
  <si>
    <t>Oksan</t>
  </si>
  <si>
    <t>Sagok</t>
  </si>
  <si>
    <t>Chunsan</t>
  </si>
  <si>
    <t>Gaeum</t>
  </si>
  <si>
    <t>Geumseong</t>
  </si>
  <si>
    <t>Bongyang</t>
  </si>
  <si>
    <t>Bian</t>
  </si>
  <si>
    <t>Danbuk</t>
  </si>
  <si>
    <t>Dain</t>
  </si>
  <si>
    <t>Sinpyeong</t>
  </si>
  <si>
    <t>Anpyeong</t>
  </si>
  <si>
    <t>Ansa</t>
  </si>
  <si>
    <t>Budong</t>
  </si>
  <si>
    <t>Bunam</t>
  </si>
  <si>
    <t>Hyeondong</t>
  </si>
  <si>
    <t>Hyeonseo</t>
  </si>
  <si>
    <t>Andeok</t>
  </si>
  <si>
    <t>Pacheon</t>
  </si>
  <si>
    <t>Jinbo</t>
  </si>
  <si>
    <t>Ibam</t>
  </si>
  <si>
    <t>Cheonggi</t>
  </si>
  <si>
    <t>Irwol</t>
  </si>
  <si>
    <t>Subi</t>
  </si>
  <si>
    <t>Seokbo</t>
  </si>
  <si>
    <t>Ganggu</t>
  </si>
  <si>
    <t>Namjeong</t>
  </si>
  <si>
    <t>Dalsan</t>
  </si>
  <si>
    <t>Changsu</t>
  </si>
  <si>
    <t>Hwayang</t>
  </si>
  <si>
    <t>Punggak</t>
  </si>
  <si>
    <t>Gakbuk</t>
  </si>
  <si>
    <t>Iseo</t>
  </si>
  <si>
    <t>Unmun</t>
  </si>
  <si>
    <t>Geumcheon</t>
  </si>
  <si>
    <t>Maejeon</t>
  </si>
  <si>
    <t>Deokgok</t>
  </si>
  <si>
    <t>Unsu</t>
  </si>
  <si>
    <t>Seongsan</t>
  </si>
  <si>
    <t>Dasan</t>
  </si>
  <si>
    <t>Gaejin</t>
  </si>
  <si>
    <t>Ugok</t>
  </si>
  <si>
    <t>Ssangnim</t>
  </si>
  <si>
    <t>Seonnam</t>
  </si>
  <si>
    <t>Yongam</t>
  </si>
  <si>
    <t>Suryun</t>
  </si>
  <si>
    <t>Daega</t>
  </si>
  <si>
    <t>Chojeon</t>
  </si>
  <si>
    <t>Wolhang</t>
  </si>
  <si>
    <t>Waegwan</t>
  </si>
  <si>
    <t>Buksam</t>
  </si>
  <si>
    <t>Seokjeok</t>
  </si>
  <si>
    <t>Jicheon</t>
  </si>
  <si>
    <t>Dongmyeong</t>
  </si>
  <si>
    <t>Gasan</t>
  </si>
  <si>
    <t>Gisan</t>
  </si>
  <si>
    <t>Yongmun</t>
  </si>
  <si>
    <t>Bomun</t>
  </si>
  <si>
    <t>Homyeong</t>
  </si>
  <si>
    <t>Yucheon</t>
  </si>
  <si>
    <t>Yonggung</t>
  </si>
  <si>
    <t>Gaepo</t>
  </si>
  <si>
    <t>Jibo</t>
  </si>
  <si>
    <t>Pungyang</t>
  </si>
  <si>
    <t xml:space="preserve"> Bonghwa</t>
  </si>
  <si>
    <t>Bongseong</t>
  </si>
  <si>
    <t>Beopjeon</t>
  </si>
  <si>
    <t>Chunyang</t>
  </si>
  <si>
    <t>Socheon</t>
  </si>
  <si>
    <t>Jaesan</t>
  </si>
  <si>
    <t>Myeongho</t>
  </si>
  <si>
    <t>Sangun</t>
  </si>
  <si>
    <t>Seokpo</t>
  </si>
  <si>
    <t>Pyeonghae</t>
  </si>
  <si>
    <t>Buk</t>
  </si>
  <si>
    <t>Geunnam</t>
  </si>
  <si>
    <t>Giseong</t>
  </si>
  <si>
    <t>Onjeong</t>
  </si>
  <si>
    <t>Jukbyeon</t>
  </si>
  <si>
    <t>Hupo</t>
  </si>
  <si>
    <t>연별 및
읍면동별</t>
    <phoneticPr fontId="5" type="noConversion"/>
  </si>
  <si>
    <t>Year &amp; Eup, 
Myeon, Dong</t>
    <phoneticPr fontId="5" type="noConversion"/>
  </si>
  <si>
    <t>총수
Total</t>
    <phoneticPr fontId="5" type="noConversion"/>
  </si>
  <si>
    <t>한 국 인
Korean</t>
    <phoneticPr fontId="5" type="noConversion"/>
  </si>
  <si>
    <t>외 국 인
Foreigner</t>
    <phoneticPr fontId="5" type="noConversion"/>
  </si>
  <si>
    <t xml:space="preserve">65세 이상 
Person 65 Years old and over </t>
    <phoneticPr fontId="5" type="noConversion"/>
  </si>
  <si>
    <t xml:space="preserve"> 인 구  Population</t>
    <phoneticPr fontId="5" type="noConversion"/>
  </si>
  <si>
    <t>2011</t>
  </si>
  <si>
    <t>19. 사망원인별 사망</t>
    <phoneticPr fontId="14" type="noConversion"/>
  </si>
  <si>
    <t>남
Male</t>
    <phoneticPr fontId="14" type="noConversion"/>
  </si>
  <si>
    <t>여
Female</t>
    <phoneticPr fontId="14" type="noConversion"/>
  </si>
  <si>
    <t>남</t>
    <phoneticPr fontId="14" type="noConversion"/>
  </si>
  <si>
    <t>여</t>
    <phoneticPr fontId="14" type="noConversion"/>
  </si>
  <si>
    <t>연별 및
연령별</t>
    <phoneticPr fontId="28" type="noConversion"/>
  </si>
  <si>
    <t>Unit : deaths, per 100 thousand population</t>
    <phoneticPr fontId="14" type="noConversion"/>
  </si>
  <si>
    <t>19. 사망원인별 사망(계속)</t>
    <phoneticPr fontId="14" type="noConversion"/>
  </si>
  <si>
    <t>단위 : 천명당 건</t>
  </si>
  <si>
    <t>21. 이혼율</t>
  </si>
  <si>
    <t>22. 여성가구주 현황</t>
  </si>
  <si>
    <t>…</t>
    <phoneticPr fontId="28" type="noConversion"/>
  </si>
  <si>
    <t>단위 : 가구, %</t>
    <phoneticPr fontId="28" type="noConversion"/>
  </si>
  <si>
    <t>특정 감염성 및 기생충성질환
 Certain infectious and parasitic diseases</t>
    <phoneticPr fontId="14" type="noConversion"/>
  </si>
  <si>
    <t>정신 및 행동장애
Mental and behavioural disorders</t>
    <phoneticPr fontId="14" type="noConversion"/>
  </si>
  <si>
    <t>신경계통의 질환
Diseases of the nervous system</t>
    <phoneticPr fontId="14" type="noConversion"/>
  </si>
  <si>
    <t>눈 및 눈 부속기의 질환
Diseases of the eye and adnexa</t>
    <phoneticPr fontId="14" type="noConversion"/>
  </si>
  <si>
    <t>귀 및 꼭지돌기의 질환
Diseases of the ear and mastoid process</t>
    <phoneticPr fontId="14" type="noConversion"/>
  </si>
  <si>
    <t>순환기계통의 질환
Diseases of the circulatory system</t>
    <phoneticPr fontId="14" type="noConversion"/>
  </si>
  <si>
    <t>호흡기 계통의 질환
Diseases of the respiratory system</t>
    <phoneticPr fontId="14" type="noConversion"/>
  </si>
  <si>
    <t>소화기 계통의 질환
Diseases of the digestive system</t>
    <phoneticPr fontId="14" type="noConversion"/>
  </si>
  <si>
    <t>비뇨생식기 계통의 질환
Diseases of the genitourinary system</t>
    <phoneticPr fontId="14" type="noConversion"/>
  </si>
  <si>
    <t>임신, 출산 및 산후기
Pregnancy, childbirth and the puerperium</t>
    <phoneticPr fontId="14" type="noConversion"/>
  </si>
  <si>
    <t>출생전후기에 기원한 특정병태
Certain conditions originating in the perinatal period</t>
    <phoneticPr fontId="14" type="noConversion"/>
  </si>
  <si>
    <t>선천기형, 변형 및 염색체 이상
Congenital malformations, defoformations and chromosomal abnormalities</t>
    <phoneticPr fontId="14" type="noConversion"/>
  </si>
  <si>
    <t>질병이환 및 사망의 외인
External causes of mobidity and mortality</t>
    <phoneticPr fontId="14" type="noConversion"/>
  </si>
  <si>
    <t>계
Total</t>
    <phoneticPr fontId="14" type="noConversion"/>
  </si>
  <si>
    <t>초혼
1st Marriage</t>
    <phoneticPr fontId="14" type="noConversion"/>
  </si>
  <si>
    <t>미상
Unknown</t>
    <phoneticPr fontId="14" type="noConversion"/>
  </si>
  <si>
    <t>사별후
Widowed</t>
    <phoneticPr fontId="14" type="noConversion"/>
  </si>
  <si>
    <t>이혼후
Divorced</t>
    <phoneticPr fontId="14" type="noConversion"/>
  </si>
  <si>
    <t xml:space="preserve">  </t>
    <phoneticPr fontId="14" type="noConversion"/>
  </si>
  <si>
    <t>15세 미만</t>
    <phoneticPr fontId="28" type="noConversion"/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</si>
  <si>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</si>
  <si>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</si>
  <si>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</si>
  <si>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</si>
  <si>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</si>
  <si>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</si>
  <si>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</si>
  <si>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</si>
  <si>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</si>
  <si>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</si>
  <si>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</si>
  <si>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</si>
  <si>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</si>
  <si>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연령미상</t>
  </si>
  <si>
    <t>20. 혼인율</t>
    <phoneticPr fontId="14" type="noConversion"/>
  </si>
  <si>
    <t>16. 외국인 국적별 혼인 인구</t>
    <phoneticPr fontId="14" type="noConversion"/>
  </si>
  <si>
    <t>16. Marriages by Foreigner's Nationality</t>
    <phoneticPr fontId="14" type="noConversion"/>
  </si>
  <si>
    <t>19. 사망원인별 사망</t>
    <phoneticPr fontId="7" type="noConversion"/>
  </si>
  <si>
    <t>20. 혼인율</t>
    <phoneticPr fontId="7" type="noConversion"/>
  </si>
  <si>
    <t>21. 이혼율</t>
    <phoneticPr fontId="7" type="noConversion"/>
  </si>
  <si>
    <t>22. 여성가구주 현황</t>
    <phoneticPr fontId="7" type="noConversion"/>
  </si>
  <si>
    <t>15. Registered Foreigners by Major Nationality(Cont'd)</t>
    <phoneticPr fontId="7" type="noConversion"/>
  </si>
  <si>
    <t>연별 및
시군별</t>
    <phoneticPr fontId="7" type="noConversion"/>
  </si>
  <si>
    <t>2011년</t>
    <phoneticPr fontId="7" type="noConversion"/>
  </si>
  <si>
    <r>
      <t>연</t>
    </r>
    <r>
      <rPr>
        <sz val="9"/>
        <color indexed="8"/>
        <rFont val="Abadi MT Condensed Light"/>
        <family val="2"/>
      </rPr>
      <t xml:space="preserve">  </t>
    </r>
    <r>
      <rPr>
        <sz val="9"/>
        <color indexed="8"/>
        <rFont val="돋움"/>
        <family val="3"/>
        <charset val="129"/>
      </rPr>
      <t>별
Year</t>
    </r>
    <phoneticPr fontId="7" type="noConversion"/>
  </si>
  <si>
    <t xml:space="preserve">  Pohang</t>
    <phoneticPr fontId="5" type="noConversion"/>
  </si>
  <si>
    <t xml:space="preserve">  Gyeongju</t>
    <phoneticPr fontId="5" type="noConversion"/>
  </si>
  <si>
    <t xml:space="preserve">  Gimcheon</t>
    <phoneticPr fontId="5" type="noConversion"/>
  </si>
  <si>
    <t xml:space="preserve">  Andong</t>
    <phoneticPr fontId="5" type="noConversion"/>
  </si>
  <si>
    <t xml:space="preserve">  Gumi</t>
    <phoneticPr fontId="5" type="noConversion"/>
  </si>
  <si>
    <t xml:space="preserve">  Yeongju</t>
    <phoneticPr fontId="5" type="noConversion"/>
  </si>
  <si>
    <t xml:space="preserve">  Yeongcheon</t>
    <phoneticPr fontId="5" type="noConversion"/>
  </si>
  <si>
    <t xml:space="preserve">  Sangju</t>
    <phoneticPr fontId="5" type="noConversion"/>
  </si>
  <si>
    <t xml:space="preserve">  Mungyeong</t>
    <phoneticPr fontId="5" type="noConversion"/>
  </si>
  <si>
    <t xml:space="preserve">  Gyeongsan</t>
    <phoneticPr fontId="5" type="noConversion"/>
  </si>
  <si>
    <t xml:space="preserve">  Gunwi</t>
    <phoneticPr fontId="5" type="noConversion"/>
  </si>
  <si>
    <t xml:space="preserve">  Uiseong</t>
    <phoneticPr fontId="5" type="noConversion"/>
  </si>
  <si>
    <t xml:space="preserve">  Cheongsong</t>
    <phoneticPr fontId="5" type="noConversion"/>
  </si>
  <si>
    <t xml:space="preserve">  Yeongyang</t>
    <phoneticPr fontId="5" type="noConversion"/>
  </si>
  <si>
    <t xml:space="preserve">  Yeongdeok</t>
    <phoneticPr fontId="5" type="noConversion"/>
  </si>
  <si>
    <t xml:space="preserve">  Cheongdo</t>
    <phoneticPr fontId="5" type="noConversion"/>
  </si>
  <si>
    <t xml:space="preserve">  Goryeong</t>
    <phoneticPr fontId="5" type="noConversion"/>
  </si>
  <si>
    <t xml:space="preserve">  Seongju</t>
    <phoneticPr fontId="5" type="noConversion"/>
  </si>
  <si>
    <t xml:space="preserve">  Chilgok</t>
    <phoneticPr fontId="5" type="noConversion"/>
  </si>
  <si>
    <t xml:space="preserve">  Yecheon</t>
    <phoneticPr fontId="5" type="noConversion"/>
  </si>
  <si>
    <t xml:space="preserve">  Bonghwa</t>
    <phoneticPr fontId="5" type="noConversion"/>
  </si>
  <si>
    <t xml:space="preserve">  Uljin</t>
    <phoneticPr fontId="5" type="noConversion"/>
  </si>
  <si>
    <t xml:space="preserve">  Ulleung</t>
    <phoneticPr fontId="5" type="noConversion"/>
  </si>
  <si>
    <t>Namgu</t>
    <phoneticPr fontId="5" type="noConversion"/>
  </si>
  <si>
    <t>Sangdae</t>
    <phoneticPr fontId="5" type="noConversion"/>
  </si>
  <si>
    <t>Haedo</t>
    <phoneticPr fontId="5" type="noConversion"/>
  </si>
  <si>
    <t>Bukgu</t>
    <phoneticPr fontId="5" type="noConversion"/>
  </si>
  <si>
    <t>연별 및
읍면동별</t>
    <phoneticPr fontId="5" type="noConversion"/>
  </si>
  <si>
    <t xml:space="preserve">65세 이상 
Person 65 Years old and over </t>
    <phoneticPr fontId="5" type="noConversion"/>
  </si>
  <si>
    <t>Year &amp; Eup, 
Myeon, Dong</t>
    <phoneticPr fontId="5" type="noConversion"/>
  </si>
  <si>
    <t>총수
Total</t>
    <phoneticPr fontId="5" type="noConversion"/>
  </si>
  <si>
    <t xml:space="preserve"> </t>
    <phoneticPr fontId="5" type="noConversion"/>
  </si>
  <si>
    <t>한 국 인
Korean</t>
    <phoneticPr fontId="5" type="noConversion"/>
  </si>
  <si>
    <t>외 국 인
Foreigner</t>
    <phoneticPr fontId="5" type="noConversion"/>
  </si>
  <si>
    <t>Jukdo</t>
    <phoneticPr fontId="5" type="noConversion"/>
  </si>
  <si>
    <t>Gimcheon</t>
    <phoneticPr fontId="5" type="noConversion"/>
  </si>
  <si>
    <t>Jasan</t>
    <phoneticPr fontId="5" type="noConversion"/>
  </si>
  <si>
    <t>Pyeonghwanamsan</t>
    <phoneticPr fontId="5" type="noConversion"/>
  </si>
  <si>
    <t>Gangnam</t>
    <phoneticPr fontId="5" type="noConversion"/>
  </si>
  <si>
    <t>Songjeong</t>
    <phoneticPr fontId="5" type="noConversion"/>
  </si>
  <si>
    <t>Wonpyeong 1</t>
    <phoneticPr fontId="5" type="noConversion"/>
  </si>
  <si>
    <t>Wonpyeong 2</t>
    <phoneticPr fontId="5" type="noConversion"/>
  </si>
  <si>
    <t>Doryang</t>
    <phoneticPr fontId="5" type="noConversion"/>
  </si>
  <si>
    <t>Jisan</t>
    <phoneticPr fontId="5" type="noConversion"/>
  </si>
  <si>
    <t>Seonjuwonnam</t>
    <phoneticPr fontId="5" type="noConversion"/>
  </si>
  <si>
    <t>Bisan</t>
    <phoneticPr fontId="5" type="noConversion"/>
  </si>
  <si>
    <t>Gongdan 1</t>
    <phoneticPr fontId="5" type="noConversion"/>
  </si>
  <si>
    <t>Gongdan 2</t>
    <phoneticPr fontId="5" type="noConversion"/>
  </si>
  <si>
    <t>Sangmosagok</t>
    <phoneticPr fontId="5" type="noConversion"/>
  </si>
  <si>
    <t>Yeongju 1</t>
    <phoneticPr fontId="5" type="noConversion"/>
  </si>
  <si>
    <t>Yeongju 2</t>
    <phoneticPr fontId="5" type="noConversion"/>
  </si>
  <si>
    <t>Hyucheon 1</t>
    <phoneticPr fontId="5" type="noConversion"/>
  </si>
  <si>
    <t>Hyucheon 2</t>
    <phoneticPr fontId="5" type="noConversion"/>
  </si>
  <si>
    <t>Hyucheon 3</t>
    <phoneticPr fontId="5" type="noConversion"/>
  </si>
  <si>
    <t>Gaheung 1</t>
    <phoneticPr fontId="5" type="noConversion"/>
  </si>
  <si>
    <t>Gaheung 2</t>
    <phoneticPr fontId="5" type="noConversion"/>
  </si>
  <si>
    <t>Bunkmun</t>
    <phoneticPr fontId="5" type="noConversion"/>
  </si>
  <si>
    <t>Jeomchon 1</t>
    <phoneticPr fontId="5" type="noConversion"/>
  </si>
  <si>
    <t>Jeomchon 2</t>
    <phoneticPr fontId="5" type="noConversion"/>
  </si>
  <si>
    <t>Jeomchon 3</t>
    <phoneticPr fontId="5" type="noConversion"/>
  </si>
  <si>
    <t>Jeomchon 4</t>
    <phoneticPr fontId="5" type="noConversion"/>
  </si>
  <si>
    <t>Jeomchon 5</t>
    <phoneticPr fontId="5" type="noConversion"/>
  </si>
  <si>
    <t>Hayang</t>
    <phoneticPr fontId="5" type="noConversion"/>
  </si>
  <si>
    <t>Seobu 1</t>
    <phoneticPr fontId="5" type="noConversion"/>
  </si>
  <si>
    <t>Uiseong</t>
    <phoneticPr fontId="5" type="noConversion"/>
  </si>
  <si>
    <t>Angye</t>
    <phoneticPr fontId="5" type="noConversion"/>
  </si>
  <si>
    <t>Byeonggok</t>
    <phoneticPr fontId="5" type="noConversion"/>
  </si>
  <si>
    <t>Byeokjin</t>
    <phoneticPr fontId="5" type="noConversion"/>
  </si>
  <si>
    <t xml:space="preserve"> </t>
    <phoneticPr fontId="7" type="noConversion"/>
  </si>
  <si>
    <t>성 별 및 
5세 계급별</t>
    <phoneticPr fontId="7" type="noConversion"/>
  </si>
  <si>
    <t>Gender &amp; Five
Year Age Groups</t>
    <phoneticPr fontId="7" type="noConversion"/>
  </si>
  <si>
    <t>구성비
Composition</t>
    <phoneticPr fontId="7" type="noConversion"/>
  </si>
  <si>
    <t>계</t>
    <phoneticPr fontId="7" type="noConversion"/>
  </si>
  <si>
    <t>Total</t>
    <phoneticPr fontId="7" type="noConversion"/>
  </si>
  <si>
    <t>남</t>
    <phoneticPr fontId="7" type="noConversion"/>
  </si>
  <si>
    <t>Male</t>
    <phoneticPr fontId="7" type="noConversion"/>
  </si>
  <si>
    <t>여</t>
    <phoneticPr fontId="7" type="noConversion"/>
  </si>
  <si>
    <t>Female</t>
    <phoneticPr fontId="7" type="noConversion"/>
  </si>
  <si>
    <t>0 ∼ 4세</t>
    <phoneticPr fontId="7" type="noConversion"/>
  </si>
  <si>
    <t>0 ∼ 4 Years</t>
    <phoneticPr fontId="7" type="noConversion"/>
  </si>
  <si>
    <t>5 ∼ 9세</t>
    <phoneticPr fontId="7" type="noConversion"/>
  </si>
  <si>
    <t>5 ∼ 9 Years</t>
    <phoneticPr fontId="7" type="noConversion"/>
  </si>
  <si>
    <t>10 ∼14세</t>
    <phoneticPr fontId="7" type="noConversion"/>
  </si>
  <si>
    <t>10 ∼ 14 Years</t>
    <phoneticPr fontId="7" type="noConversion"/>
  </si>
  <si>
    <t>15 ∼19세</t>
    <phoneticPr fontId="7" type="noConversion"/>
  </si>
  <si>
    <t>15 ∼ 19 Years</t>
    <phoneticPr fontId="7" type="noConversion"/>
  </si>
  <si>
    <t>20 ∼24세</t>
    <phoneticPr fontId="7" type="noConversion"/>
  </si>
  <si>
    <t>20 ∼ 24 Years</t>
    <phoneticPr fontId="7" type="noConversion"/>
  </si>
  <si>
    <t>25 ∼29세</t>
    <phoneticPr fontId="7" type="noConversion"/>
  </si>
  <si>
    <t>25 ∼ 29 Years</t>
    <phoneticPr fontId="7" type="noConversion"/>
  </si>
  <si>
    <t>30 ∼34세</t>
    <phoneticPr fontId="7" type="noConversion"/>
  </si>
  <si>
    <t>30 ∼ 34 Years</t>
    <phoneticPr fontId="7" type="noConversion"/>
  </si>
  <si>
    <t>35 ∼39세</t>
    <phoneticPr fontId="7" type="noConversion"/>
  </si>
  <si>
    <t>35 ∼ 39 Years</t>
    <phoneticPr fontId="7" type="noConversion"/>
  </si>
  <si>
    <t>2005</t>
    <phoneticPr fontId="28" type="noConversion"/>
  </si>
  <si>
    <t xml:space="preserve">  10 ~ 14years</t>
    <phoneticPr fontId="28" type="noConversion"/>
  </si>
  <si>
    <r>
      <t xml:space="preserve">  </t>
    </r>
    <r>
      <rPr>
        <sz val="9"/>
        <rFont val="돋움"/>
        <family val="3"/>
        <charset val="129"/>
      </rPr>
      <t>Pohang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</si>
  <si>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Gyeongju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</si>
  <si>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Gimcheon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</si>
  <si>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Andong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</si>
  <si>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Gumi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</si>
  <si>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</si>
  <si>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Yeongcheon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</si>
  <si>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Sangju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</si>
  <si>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Mungyeong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</si>
  <si>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Gyeongsan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</si>
  <si>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Gunwi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</si>
  <si>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Uiseong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</si>
  <si>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Cheongsong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</si>
  <si>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Yeongyang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</si>
  <si>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Yeongdeok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</si>
  <si>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Cheongdo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</si>
  <si>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Goryeong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</si>
  <si>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Seongju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</si>
  <si>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Chilgok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</si>
  <si>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Yecheon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</si>
  <si>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Bonghwa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</si>
  <si>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Uljin</t>
    </r>
    <phoneticPr fontId="5" type="noConversion"/>
  </si>
  <si>
    <r>
      <t xml:space="preserve">  </t>
    </r>
    <r>
      <rPr>
        <sz val="9"/>
        <rFont val="돋움"/>
        <family val="3"/>
        <charset val="129"/>
      </rPr>
      <t>Ulleung</t>
    </r>
    <phoneticPr fontId="5" type="noConversion"/>
  </si>
  <si>
    <t>5년별 및 시군별
5 Years &amp; Si, Gun</t>
    <phoneticPr fontId="5" type="noConversion"/>
  </si>
  <si>
    <t>계
Total</t>
    <phoneticPr fontId="5" type="noConversion"/>
  </si>
  <si>
    <t>자기집
Owned</t>
    <phoneticPr fontId="5" type="noConversion"/>
  </si>
  <si>
    <t xml:space="preserve">
전세
Lump-sum deposit for rent
</t>
    <phoneticPr fontId="5" type="noConversion"/>
  </si>
  <si>
    <t>보증부월세
Monthly rent with a deposit</t>
    <phoneticPr fontId="5" type="noConversion"/>
  </si>
  <si>
    <t>무보증월세
Monthly rent without a deposit</t>
    <phoneticPr fontId="5" type="noConversion"/>
  </si>
  <si>
    <t>무상
Free rent</t>
    <phoneticPr fontId="5" type="noConversion"/>
  </si>
  <si>
    <t>In-migrants</t>
    <phoneticPr fontId="7" type="noConversion"/>
  </si>
  <si>
    <t>Out-migrants</t>
    <phoneticPr fontId="7" type="noConversion"/>
  </si>
  <si>
    <t>이동률(%)</t>
    <phoneticPr fontId="7" type="noConversion"/>
  </si>
  <si>
    <t>Migration rate</t>
    <phoneticPr fontId="7" type="noConversion"/>
  </si>
  <si>
    <t>1월  Jan.</t>
    <phoneticPr fontId="7" type="noConversion"/>
  </si>
  <si>
    <t>2월  Feb.</t>
    <phoneticPr fontId="7" type="noConversion"/>
  </si>
  <si>
    <t>3월  Mar.</t>
    <phoneticPr fontId="7" type="noConversion"/>
  </si>
  <si>
    <t>4월  Apr.</t>
    <phoneticPr fontId="7" type="noConversion"/>
  </si>
  <si>
    <t>5월  May.</t>
    <phoneticPr fontId="7" type="noConversion"/>
  </si>
  <si>
    <t>6월  Jun.</t>
    <phoneticPr fontId="7" type="noConversion"/>
  </si>
  <si>
    <t>7월  Jul.</t>
    <phoneticPr fontId="7" type="noConversion"/>
  </si>
  <si>
    <t>8월  Aug.</t>
    <phoneticPr fontId="7" type="noConversion"/>
  </si>
  <si>
    <t>9월  Sept.</t>
    <phoneticPr fontId="7" type="noConversion"/>
  </si>
  <si>
    <t>-</t>
    <phoneticPr fontId="7" type="noConversion"/>
  </si>
  <si>
    <t>10월  Oct.</t>
    <phoneticPr fontId="7" type="noConversion"/>
  </si>
  <si>
    <t>11월  Nov.</t>
    <phoneticPr fontId="7" type="noConversion"/>
  </si>
  <si>
    <t>12월  Dec.</t>
    <phoneticPr fontId="7" type="noConversion"/>
  </si>
  <si>
    <t>연별 및 월별
Year &amp; Month</t>
    <phoneticPr fontId="7" type="noConversion"/>
  </si>
  <si>
    <t>시 도 내 이 동
 Inter, Do migrants</t>
    <phoneticPr fontId="7" type="noConversion"/>
  </si>
  <si>
    <t>순이동 
Net migrants</t>
    <phoneticPr fontId="7" type="noConversion"/>
  </si>
  <si>
    <t xml:space="preserve"> Total migrants</t>
    <phoneticPr fontId="7" type="noConversion"/>
  </si>
  <si>
    <t xml:space="preserve"> Inter-Si(M), Do migrants</t>
    <phoneticPr fontId="7" type="noConversion"/>
  </si>
  <si>
    <t>In-</t>
    <phoneticPr fontId="7" type="noConversion"/>
  </si>
  <si>
    <t>Out-</t>
    <phoneticPr fontId="7" type="noConversion"/>
  </si>
  <si>
    <t>In-</t>
    <phoneticPr fontId="7" type="noConversion"/>
  </si>
  <si>
    <t>migrants</t>
    <phoneticPr fontId="7" type="noConversion"/>
  </si>
  <si>
    <t>Rate</t>
    <phoneticPr fontId="7" type="noConversion"/>
  </si>
  <si>
    <t>2007</t>
    <phoneticPr fontId="7" type="noConversion"/>
  </si>
  <si>
    <t>2008</t>
    <phoneticPr fontId="7" type="noConversion"/>
  </si>
  <si>
    <t>2009</t>
    <phoneticPr fontId="7" type="noConversion"/>
  </si>
  <si>
    <t>2010</t>
    <phoneticPr fontId="7" type="noConversion"/>
  </si>
  <si>
    <t>포항시</t>
    <phoneticPr fontId="7" type="noConversion"/>
  </si>
  <si>
    <t xml:space="preserve"> Pohang</t>
    <phoneticPr fontId="7" type="noConversion"/>
  </si>
  <si>
    <t xml:space="preserve"> Gyeongju</t>
    <phoneticPr fontId="7" type="noConversion"/>
  </si>
  <si>
    <t xml:space="preserve"> Gimcheon</t>
    <phoneticPr fontId="7" type="noConversion"/>
  </si>
  <si>
    <t xml:space="preserve"> Andong</t>
    <phoneticPr fontId="7" type="noConversion"/>
  </si>
  <si>
    <t xml:space="preserve"> Gumi</t>
    <phoneticPr fontId="7" type="noConversion"/>
  </si>
  <si>
    <t xml:space="preserve"> Yeongju</t>
    <phoneticPr fontId="7" type="noConversion"/>
  </si>
  <si>
    <t xml:space="preserve"> Yeongcheon</t>
    <phoneticPr fontId="7" type="noConversion"/>
  </si>
  <si>
    <t xml:space="preserve"> Sangju</t>
    <phoneticPr fontId="7" type="noConversion"/>
  </si>
  <si>
    <t xml:space="preserve"> Mungyeong</t>
    <phoneticPr fontId="7" type="noConversion"/>
  </si>
  <si>
    <t xml:space="preserve"> Gyeongsan</t>
    <phoneticPr fontId="7" type="noConversion"/>
  </si>
  <si>
    <t xml:space="preserve"> Gunwi</t>
    <phoneticPr fontId="7" type="noConversion"/>
  </si>
  <si>
    <t xml:space="preserve"> Uiseong</t>
    <phoneticPr fontId="7" type="noConversion"/>
  </si>
  <si>
    <t xml:space="preserve"> Cheongsong</t>
    <phoneticPr fontId="7" type="noConversion"/>
  </si>
  <si>
    <t xml:space="preserve"> Yeongyang</t>
    <phoneticPr fontId="7" type="noConversion"/>
  </si>
  <si>
    <t xml:space="preserve"> Yeongdeok</t>
    <phoneticPr fontId="7" type="noConversion"/>
  </si>
  <si>
    <t xml:space="preserve"> Cheongdo</t>
    <phoneticPr fontId="7" type="noConversion"/>
  </si>
  <si>
    <t xml:space="preserve"> Goryeong</t>
    <phoneticPr fontId="7" type="noConversion"/>
  </si>
  <si>
    <t xml:space="preserve"> Seongju</t>
    <phoneticPr fontId="7" type="noConversion"/>
  </si>
  <si>
    <t xml:space="preserve"> Chilgok</t>
    <phoneticPr fontId="7" type="noConversion"/>
  </si>
  <si>
    <t xml:space="preserve"> Yecheon</t>
    <phoneticPr fontId="7" type="noConversion"/>
  </si>
  <si>
    <t xml:space="preserve"> Bonghwa</t>
    <phoneticPr fontId="7" type="noConversion"/>
  </si>
  <si>
    <t xml:space="preserve"> Uljin</t>
    <phoneticPr fontId="7" type="noConversion"/>
  </si>
  <si>
    <t xml:space="preserve"> Ulleung</t>
    <phoneticPr fontId="7" type="noConversion"/>
  </si>
  <si>
    <t>15 - 19Years</t>
    <phoneticPr fontId="28" type="noConversion"/>
  </si>
  <si>
    <t>20 - 24Years</t>
    <phoneticPr fontId="28" type="noConversion"/>
  </si>
  <si>
    <t>25 - 29Years</t>
    <phoneticPr fontId="28" type="noConversion"/>
  </si>
  <si>
    <t>30 - 34Years</t>
    <phoneticPr fontId="28" type="noConversion"/>
  </si>
  <si>
    <t>35 - 39Years</t>
    <phoneticPr fontId="28" type="noConversion"/>
  </si>
  <si>
    <t>40 - 44Years</t>
    <phoneticPr fontId="28" type="noConversion"/>
  </si>
  <si>
    <t>45 - 49Years</t>
    <phoneticPr fontId="28" type="noConversion"/>
  </si>
  <si>
    <t>50 - 54Years</t>
    <phoneticPr fontId="28" type="noConversion"/>
  </si>
  <si>
    <t>55 - 59Years</t>
    <phoneticPr fontId="28" type="noConversion"/>
  </si>
  <si>
    <t>60 - 64Years</t>
    <phoneticPr fontId="28" type="noConversion"/>
  </si>
  <si>
    <t>65 - 69Years</t>
    <phoneticPr fontId="28" type="noConversion"/>
  </si>
  <si>
    <t>70 - 74Years</t>
    <phoneticPr fontId="28" type="noConversion"/>
  </si>
  <si>
    <t>75 - 79Years</t>
    <phoneticPr fontId="28" type="noConversion"/>
  </si>
  <si>
    <t>85 Years &amp; Over</t>
    <phoneticPr fontId="7" type="noConversion"/>
  </si>
  <si>
    <t>80Years &amp; Over</t>
    <phoneticPr fontId="28" type="noConversion"/>
  </si>
  <si>
    <t>Unknown</t>
    <phoneticPr fontId="5" type="noConversion"/>
  </si>
  <si>
    <t>15Years under</t>
    <phoneticPr fontId="28" type="noConversion"/>
  </si>
  <si>
    <t>Unknown</t>
    <phoneticPr fontId="28" type="noConversion"/>
  </si>
  <si>
    <t>내분비, 영양 및 
대사질환
Endocrine, nutritional and metabolic diseases</t>
    <phoneticPr fontId="14" type="noConversion"/>
  </si>
  <si>
    <r>
      <t xml:space="preserve">혈액 및 조혈기관 질환과 면역
기전을 침범하는 특정장애
</t>
    </r>
    <r>
      <rPr>
        <sz val="8"/>
        <rFont val="돋움"/>
        <family val="3"/>
        <charset val="129"/>
      </rPr>
      <t>Diseases of the blood and blood-forming organs and certain disorders involving</t>
    </r>
    <phoneticPr fontId="14" type="noConversion"/>
  </si>
  <si>
    <t>피부 및 피부밑조직의 
질환
Diseases of the skin and subcutaneous tissue</t>
    <phoneticPr fontId="14" type="noConversion"/>
  </si>
  <si>
    <t>근육골격 계통 및 
결합조직의 질환
Diseases of the musculoskeletal system and connective tissue</t>
    <phoneticPr fontId="14" type="noConversion"/>
  </si>
  <si>
    <t>연별 및
연령별</t>
    <phoneticPr fontId="28" type="noConversion"/>
  </si>
  <si>
    <t>Year</t>
    <phoneticPr fontId="28" type="noConversion"/>
  </si>
  <si>
    <t>Year</t>
    <phoneticPr fontId="28" type="noConversion"/>
  </si>
  <si>
    <t>80세 이상</t>
    <phoneticPr fontId="28" type="noConversion"/>
  </si>
  <si>
    <t>자료:「사망원인통계」통계청 인구동향과</t>
    <phoneticPr fontId="28" type="noConversion"/>
  </si>
  <si>
    <t>자료:「사망원인통계」통계청 인구동향과</t>
    <phoneticPr fontId="28" type="noConversion"/>
  </si>
  <si>
    <t>주 : 2011년 자료부터 수록</t>
    <phoneticPr fontId="28" type="noConversion"/>
  </si>
  <si>
    <t>주 : 2011년 자료부터 수록</t>
    <phoneticPr fontId="28" type="noConversion"/>
  </si>
  <si>
    <t>19. Deaths by Causes of Death(Cont'd)</t>
    <phoneticPr fontId="28" type="noConversion"/>
  </si>
  <si>
    <t>Unit : deaths, per 100 thousand population</t>
    <phoneticPr fontId="28" type="noConversion"/>
  </si>
  <si>
    <t>20. Marriage Rate</t>
    <phoneticPr fontId="28" type="noConversion"/>
  </si>
  <si>
    <t>Unit : case per 1,000 population</t>
    <phoneticPr fontId="28" type="noConversion"/>
  </si>
  <si>
    <t>Female</t>
    <phoneticPr fontId="7" type="noConversion"/>
  </si>
  <si>
    <t>21. Divorce Rate</t>
    <phoneticPr fontId="28" type="noConversion"/>
  </si>
  <si>
    <t>75세 이상
75 years old or over</t>
    <phoneticPr fontId="14" type="noConversion"/>
  </si>
  <si>
    <t>남</t>
    <phoneticPr fontId="28" type="noConversion"/>
  </si>
  <si>
    <t>Male</t>
    <phoneticPr fontId="28" type="noConversion"/>
  </si>
  <si>
    <t>여</t>
    <phoneticPr fontId="28" type="noConversion"/>
  </si>
  <si>
    <t>Female</t>
    <phoneticPr fontId="28" type="noConversion"/>
  </si>
  <si>
    <t>연      별
시군구별</t>
    <phoneticPr fontId="28" type="noConversion"/>
  </si>
  <si>
    <t xml:space="preserve">      외국인 제외(1998년부터 적용)  Foreigners excluded (Since 1998) </t>
    <phoneticPr fontId="5" type="noConversion"/>
  </si>
  <si>
    <t>자료 : 통계청,「국내인구이동통계」</t>
    <phoneticPr fontId="7" type="noConversion"/>
  </si>
  <si>
    <t>12월  Dec.</t>
    <phoneticPr fontId="7" type="noConversion"/>
  </si>
  <si>
    <t>11월  Nov.</t>
    <phoneticPr fontId="7" type="noConversion"/>
  </si>
  <si>
    <t>10월  Oct.</t>
    <phoneticPr fontId="7" type="noConversion"/>
  </si>
  <si>
    <t>9월  Sept.</t>
    <phoneticPr fontId="7" type="noConversion"/>
  </si>
  <si>
    <t>8월  Aug.</t>
    <phoneticPr fontId="7" type="noConversion"/>
  </si>
  <si>
    <t>7월  Jul.</t>
    <phoneticPr fontId="7" type="noConversion"/>
  </si>
  <si>
    <t>6월  Jun.</t>
    <phoneticPr fontId="7" type="noConversion"/>
  </si>
  <si>
    <t>5월  May.</t>
    <phoneticPr fontId="7" type="noConversion"/>
  </si>
  <si>
    <t>4월  Apr.</t>
    <phoneticPr fontId="7" type="noConversion"/>
  </si>
  <si>
    <t>3월  Mar.</t>
    <phoneticPr fontId="7" type="noConversion"/>
  </si>
  <si>
    <t>2월  Feb.</t>
    <phoneticPr fontId="7" type="noConversion"/>
  </si>
  <si>
    <t>1월  Jan.</t>
    <phoneticPr fontId="7" type="noConversion"/>
  </si>
  <si>
    <t>Out-migrants</t>
    <phoneticPr fontId="7" type="noConversion"/>
  </si>
  <si>
    <t>In-migrants</t>
    <phoneticPr fontId="7" type="noConversion"/>
  </si>
  <si>
    <t xml:space="preserve"> Total migrants</t>
    <phoneticPr fontId="7" type="noConversion"/>
  </si>
  <si>
    <t>순이동 
Net migrants</t>
    <phoneticPr fontId="7" type="noConversion"/>
  </si>
  <si>
    <t>시 도 내 이 동
 Inter, Do migrants</t>
    <phoneticPr fontId="7" type="noConversion"/>
  </si>
  <si>
    <t>단위 : 명, %</t>
    <phoneticPr fontId="7" type="noConversion"/>
  </si>
  <si>
    <t>주 : 주민등록 전출입 신고에 의한 자료이며, 시군내 이동은 전입인구 기준</t>
    <phoneticPr fontId="7" type="noConversion"/>
  </si>
  <si>
    <t>Source : Statistics Korea</t>
  </si>
  <si>
    <t>Source : Statistics Korea</t>
    <phoneticPr fontId="14" type="noConversion"/>
  </si>
  <si>
    <t>남자</t>
    <phoneticPr fontId="28" type="noConversion"/>
  </si>
  <si>
    <t>여자</t>
    <phoneticPr fontId="28" type="noConversion"/>
  </si>
  <si>
    <t>Male</t>
    <phoneticPr fontId="28" type="noConversion"/>
  </si>
  <si>
    <t>Female</t>
    <phoneticPr fontId="28" type="noConversion"/>
  </si>
  <si>
    <t>시 도 간 이 동</t>
    <phoneticPr fontId="28" type="noConversion"/>
  </si>
  <si>
    <t>소계
Sub-total</t>
    <phoneticPr fontId="14" type="noConversion"/>
  </si>
  <si>
    <t>재혼 Remarriage Total</t>
    <phoneticPr fontId="14" type="noConversion"/>
  </si>
  <si>
    <t>남구(계)</t>
  </si>
  <si>
    <t>호미곶면</t>
  </si>
  <si>
    <t>상대동</t>
  </si>
  <si>
    <t>해도동</t>
  </si>
  <si>
    <t>북구(계)</t>
  </si>
  <si>
    <t>죽도동</t>
  </si>
  <si>
    <t>시지역</t>
    <phoneticPr fontId="5" type="noConversion"/>
  </si>
  <si>
    <t>군지역</t>
    <phoneticPr fontId="5" type="noConversion"/>
  </si>
  <si>
    <t>연별
Year</t>
    <phoneticPr fontId="28" type="noConversion"/>
  </si>
  <si>
    <t>연별
Year</t>
    <phoneticPr fontId="28" type="noConversion"/>
  </si>
  <si>
    <t>연별
Year</t>
    <phoneticPr fontId="28" type="noConversion"/>
  </si>
  <si>
    <t>신생물
 Neoplasms</t>
    <phoneticPr fontId="14" type="noConversion"/>
  </si>
  <si>
    <t>2013</t>
  </si>
  <si>
    <t>1990</t>
    <phoneticPr fontId="7" type="noConversion"/>
  </si>
  <si>
    <t>남
Male</t>
    <phoneticPr fontId="28" type="noConversion"/>
  </si>
  <si>
    <t>여
Female</t>
    <phoneticPr fontId="28" type="noConversion"/>
  </si>
  <si>
    <t>계    Total</t>
    <phoneticPr fontId="28" type="noConversion"/>
  </si>
  <si>
    <t>계    Total</t>
    <phoneticPr fontId="5" type="noConversion"/>
  </si>
  <si>
    <t>출생 Live Births</t>
    <phoneticPr fontId="7" type="noConversion"/>
  </si>
  <si>
    <t>Unit : persons, cases</t>
  </si>
  <si>
    <t>단위 : 명, 건</t>
    <phoneticPr fontId="7" type="noConversion"/>
  </si>
  <si>
    <t>단위 : 명, 건</t>
    <phoneticPr fontId="7" type="noConversion"/>
  </si>
  <si>
    <t>서울  Seoul</t>
    <phoneticPr fontId="5" type="noConversion"/>
  </si>
  <si>
    <t>계  Total</t>
    <phoneticPr fontId="5" type="noConversion"/>
  </si>
  <si>
    <t>부산  Busan</t>
    <phoneticPr fontId="5" type="noConversion"/>
  </si>
  <si>
    <t>대구  Daegu</t>
    <phoneticPr fontId="5" type="noConversion"/>
  </si>
  <si>
    <t>인천  Incheon</t>
    <phoneticPr fontId="5" type="noConversion"/>
  </si>
  <si>
    <t>광주  Gwangju</t>
    <phoneticPr fontId="5" type="noConversion"/>
  </si>
  <si>
    <t>대전  Daejeon</t>
    <phoneticPr fontId="5" type="noConversion"/>
  </si>
  <si>
    <t>울산  Ulsan</t>
    <phoneticPr fontId="5" type="noConversion"/>
  </si>
  <si>
    <t>세종  Sejong</t>
    <phoneticPr fontId="5" type="noConversion"/>
  </si>
  <si>
    <t>경기  Gyeonggi</t>
    <phoneticPr fontId="5" type="noConversion"/>
  </si>
  <si>
    <t>제주  Jeju</t>
    <phoneticPr fontId="5" type="noConversion"/>
  </si>
  <si>
    <t>경남  Gyeongnam</t>
    <phoneticPr fontId="5" type="noConversion"/>
  </si>
  <si>
    <t>전남  Jeonnam</t>
    <phoneticPr fontId="5" type="noConversion"/>
  </si>
  <si>
    <t>전북  Jeonbuk</t>
    <phoneticPr fontId="5" type="noConversion"/>
  </si>
  <si>
    <t>충남 Chungnam</t>
    <phoneticPr fontId="5" type="noConversion"/>
  </si>
  <si>
    <t>충북  Chungbuk</t>
    <phoneticPr fontId="5" type="noConversion"/>
  </si>
  <si>
    <t>강원  Gangwon</t>
    <phoneticPr fontId="5" type="noConversion"/>
  </si>
  <si>
    <t>11. Migrants by Place of Origin</t>
    <phoneticPr fontId="5" type="noConversion"/>
  </si>
  <si>
    <t>(Other provinces → Gyeongbuk)</t>
    <phoneticPr fontId="5" type="noConversion"/>
  </si>
  <si>
    <t>12. Migrants by Place of Destination</t>
    <phoneticPr fontId="4" type="noConversion"/>
  </si>
  <si>
    <t>재혼  Remarriage Total</t>
    <phoneticPr fontId="14" type="noConversion"/>
  </si>
  <si>
    <t>한국인 남편의 혼인종류            Previous marital status of Korean bridegroom</t>
    <phoneticPr fontId="14" type="noConversion"/>
  </si>
  <si>
    <t>한국인 아내의 혼인종류           Previous marital status of Korean bride</t>
    <phoneticPr fontId="14" type="noConversion"/>
  </si>
  <si>
    <t>남편 혼인건수
Marriages of bridegroom</t>
    <phoneticPr fontId="28" type="noConversion"/>
  </si>
  <si>
    <t>아내 혼인건수
Marriages of bride</t>
    <phoneticPr fontId="28" type="noConversion"/>
  </si>
  <si>
    <t>남편+외국인 아내
Korean bridegroom
+Foreign bride</t>
    <phoneticPr fontId="28" type="noConversion"/>
  </si>
  <si>
    <t>아내+외국인 남편
Korean bride
+Foreign bridegroom</t>
    <phoneticPr fontId="28" type="noConversion"/>
  </si>
  <si>
    <r>
      <t xml:space="preserve">일반이혼율
</t>
    </r>
    <r>
      <rPr>
        <sz val="7"/>
        <rFont val="돋움"/>
        <family val="3"/>
        <charset val="129"/>
      </rPr>
      <t>General Divorce Rate</t>
    </r>
    <phoneticPr fontId="14" type="noConversion"/>
  </si>
  <si>
    <r>
      <t xml:space="preserve">일반혼인율
</t>
    </r>
    <r>
      <rPr>
        <sz val="7"/>
        <rFont val="돋움"/>
        <family val="3"/>
        <charset val="129"/>
      </rPr>
      <t>General Marriage Rate</t>
    </r>
    <phoneticPr fontId="28" type="noConversion"/>
  </si>
  <si>
    <r>
      <t>일반가구수</t>
    </r>
    <r>
      <rPr>
        <vertAlign val="superscript"/>
        <sz val="9"/>
        <rFont val="돋움"/>
        <family val="3"/>
        <charset val="129"/>
      </rPr>
      <t xml:space="preserve">1)  </t>
    </r>
    <r>
      <rPr>
        <sz val="9"/>
        <rFont val="돋움"/>
        <family val="3"/>
        <charset val="129"/>
      </rPr>
      <t>(A)
No. of
general households</t>
    </r>
    <phoneticPr fontId="14" type="noConversion"/>
  </si>
  <si>
    <t>1. 인구추이(계속)</t>
    <phoneticPr fontId="7" type="noConversion"/>
  </si>
  <si>
    <t>단위 : 인구 십만명당 명</t>
    <phoneticPr fontId="7" type="noConversion"/>
  </si>
  <si>
    <t>15. 외국인 국적별 등록현황(계속)</t>
    <phoneticPr fontId="7" type="noConversion"/>
  </si>
  <si>
    <t>15. Registered Foreigners by Major Nationality</t>
    <phoneticPr fontId="7" type="noConversion"/>
  </si>
  <si>
    <t>영국</t>
    <phoneticPr fontId="7" type="noConversion"/>
  </si>
  <si>
    <t>필리핀</t>
    <phoneticPr fontId="7" type="noConversion"/>
  </si>
  <si>
    <t>인도네시아</t>
    <phoneticPr fontId="7" type="noConversion"/>
  </si>
  <si>
    <t>베트남</t>
    <phoneticPr fontId="7" type="noConversion"/>
  </si>
  <si>
    <t>태국</t>
    <phoneticPr fontId="7" type="noConversion"/>
  </si>
  <si>
    <t>Year &amp;
Si, Gun</t>
    <phoneticPr fontId="7" type="noConversion"/>
  </si>
  <si>
    <t>연별 및 시군별
Year &amp; Si, Gun</t>
    <phoneticPr fontId="7" type="noConversion"/>
  </si>
  <si>
    <t>우즈베키스탄</t>
    <phoneticPr fontId="7" type="noConversion"/>
  </si>
  <si>
    <t>스리랑카</t>
    <phoneticPr fontId="7" type="noConversion"/>
  </si>
  <si>
    <t>기타 국가</t>
    <phoneticPr fontId="7" type="noConversion"/>
  </si>
  <si>
    <t>Total</t>
    <phoneticPr fontId="7" type="noConversion"/>
  </si>
  <si>
    <t>Japan</t>
    <phoneticPr fontId="7" type="noConversion"/>
  </si>
  <si>
    <t>United States</t>
    <phoneticPr fontId="7" type="noConversion"/>
  </si>
  <si>
    <t>China</t>
    <phoneticPr fontId="7" type="noConversion"/>
  </si>
  <si>
    <t>United Kingdom</t>
    <phoneticPr fontId="7" type="noConversion"/>
  </si>
  <si>
    <t>Philippines</t>
    <phoneticPr fontId="7" type="noConversion"/>
  </si>
  <si>
    <t>Indonesia</t>
    <phoneticPr fontId="7" type="noConversion"/>
  </si>
  <si>
    <t>Vietnam</t>
    <phoneticPr fontId="7" type="noConversion"/>
  </si>
  <si>
    <t>Thailand</t>
    <phoneticPr fontId="7" type="noConversion"/>
  </si>
  <si>
    <t>Uzbekistan</t>
    <phoneticPr fontId="7" type="noConversion"/>
  </si>
  <si>
    <t>Sri Lanka</t>
    <phoneticPr fontId="7" type="noConversion"/>
  </si>
  <si>
    <t>Others</t>
    <phoneticPr fontId="7" type="noConversion"/>
  </si>
  <si>
    <t>남
Male</t>
    <phoneticPr fontId="7" type="noConversion"/>
  </si>
  <si>
    <t>여
Female</t>
    <phoneticPr fontId="7" type="noConversion"/>
  </si>
  <si>
    <t>총인구</t>
    <phoneticPr fontId="7" type="noConversion"/>
  </si>
  <si>
    <t>비율</t>
    <phoneticPr fontId="7" type="noConversion"/>
  </si>
  <si>
    <t>시지역</t>
    <phoneticPr fontId="7" type="noConversion"/>
  </si>
  <si>
    <t>군지역</t>
    <phoneticPr fontId="7" type="noConversion"/>
  </si>
  <si>
    <t>자료 : 법무부,「체류외국인현황」</t>
    <phoneticPr fontId="5" type="noConversion"/>
  </si>
  <si>
    <t>Source : Ministry of Justice</t>
    <phoneticPr fontId="7" type="noConversion"/>
  </si>
  <si>
    <t>Note : since 2013</t>
    <phoneticPr fontId="5" type="noConversion"/>
  </si>
  <si>
    <t>Note : Foreign households excluded(since 1998)</t>
    <phoneticPr fontId="5" type="noConversion"/>
  </si>
  <si>
    <t>단위 : 명, %</t>
    <phoneticPr fontId="7" type="noConversion"/>
  </si>
  <si>
    <t>Unit : persons, cases</t>
    <phoneticPr fontId="7" type="noConversion"/>
  </si>
  <si>
    <t>Unit : persons, %</t>
    <phoneticPr fontId="7" type="noConversion"/>
  </si>
  <si>
    <t xml:space="preserve">     </t>
    <phoneticPr fontId="7" type="noConversion"/>
  </si>
  <si>
    <t xml:space="preserve"> population, excluding emigrants overseas</t>
    <phoneticPr fontId="7" type="noConversion"/>
  </si>
  <si>
    <t xml:space="preserve"> and Province migrants are based on In-migrants</t>
    <phoneticPr fontId="7" type="noConversion"/>
  </si>
  <si>
    <t>Year &amp;
Si, Gun</t>
    <phoneticPr fontId="7" type="noConversion"/>
  </si>
  <si>
    <t>Year &amp;
Si, Gun</t>
    <phoneticPr fontId="28" type="noConversion"/>
  </si>
  <si>
    <t>10-1. Migration by Si, Gun</t>
  </si>
  <si>
    <t>시·군간
Inter - Si, Gun</t>
    <phoneticPr fontId="7" type="noConversion"/>
  </si>
  <si>
    <t>시·군간
Inter - Si, Gun</t>
    <phoneticPr fontId="28" type="noConversion"/>
  </si>
  <si>
    <t>중국  China</t>
    <phoneticPr fontId="14" type="noConversion"/>
  </si>
  <si>
    <t>일본  Japan</t>
    <phoneticPr fontId="14" type="noConversion"/>
  </si>
  <si>
    <t>캄보디아  Cambodia</t>
    <phoneticPr fontId="14" type="noConversion"/>
  </si>
  <si>
    <t>우즈베키스탄  Uzbekistan</t>
    <phoneticPr fontId="14" type="noConversion"/>
  </si>
  <si>
    <t>기타  Others</t>
    <phoneticPr fontId="14" type="noConversion"/>
  </si>
  <si>
    <t>영국  United Kingdom</t>
    <phoneticPr fontId="14" type="noConversion"/>
  </si>
  <si>
    <t>19. Deaths by Causes of Death</t>
    <phoneticPr fontId="14" type="noConversion"/>
  </si>
  <si>
    <t>19. Deaths by Causes of Death(Cont'd)</t>
    <phoneticPr fontId="28" type="noConversion"/>
  </si>
  <si>
    <r>
      <t>4. 연령별(5세 계급) 및 성별 인구</t>
    </r>
    <r>
      <rPr>
        <b/>
        <vertAlign val="superscript"/>
        <sz val="17"/>
        <rFont val="굴림"/>
        <family val="3"/>
        <charset val="129"/>
      </rPr>
      <t>1)</t>
    </r>
    <r>
      <rPr>
        <b/>
        <sz val="17"/>
        <rFont val="굴림"/>
        <family val="3"/>
        <charset val="129"/>
      </rPr>
      <t>(계속)</t>
    </r>
    <phoneticPr fontId="7" type="noConversion"/>
  </si>
  <si>
    <t>주 : 2013년 부터 "남, 여" 항목 추가</t>
    <phoneticPr fontId="5" type="noConversion"/>
  </si>
  <si>
    <t>주 : 2013년 부터 "남, 여" 항목 추가</t>
    <phoneticPr fontId="5" type="noConversion"/>
  </si>
  <si>
    <t>22. Female Household Heads</t>
    <phoneticPr fontId="28" type="noConversion"/>
  </si>
  <si>
    <t>계
Total</t>
    <phoneticPr fontId="28" type="noConversion"/>
  </si>
  <si>
    <t>유배우
Married</t>
    <phoneticPr fontId="28" type="noConversion"/>
  </si>
  <si>
    <t>이혼
Divorced</t>
    <phoneticPr fontId="28" type="noConversion"/>
  </si>
  <si>
    <t>미혼
Single</t>
    <phoneticPr fontId="28" type="noConversion"/>
  </si>
  <si>
    <t>2013</t>
    <phoneticPr fontId="28" type="noConversion"/>
  </si>
  <si>
    <t>2013</t>
    <phoneticPr fontId="14" type="noConversion"/>
  </si>
  <si>
    <t xml:space="preserve"> Pohang</t>
  </si>
  <si>
    <t xml:space="preserve"> Gyeongju</t>
  </si>
  <si>
    <t xml:space="preserve"> Gimcheon</t>
  </si>
  <si>
    <t xml:space="preserve"> Andong</t>
  </si>
  <si>
    <t xml:space="preserve"> Gumi</t>
  </si>
  <si>
    <t xml:space="preserve"> Yeongju</t>
  </si>
  <si>
    <t xml:space="preserve"> Yeongcheon</t>
  </si>
  <si>
    <t xml:space="preserve"> Sangju</t>
  </si>
  <si>
    <t xml:space="preserve"> Mungyeong</t>
  </si>
  <si>
    <t xml:space="preserve"> Gyeongsan</t>
  </si>
  <si>
    <t xml:space="preserve"> Gunwi</t>
  </si>
  <si>
    <t xml:space="preserve"> Uiseong</t>
  </si>
  <si>
    <t xml:space="preserve"> Cheongsong</t>
  </si>
  <si>
    <t xml:space="preserve"> Yeongyang</t>
  </si>
  <si>
    <t xml:space="preserve"> Yeongdeok</t>
  </si>
  <si>
    <t xml:space="preserve"> Cheongdo</t>
  </si>
  <si>
    <t xml:space="preserve"> Goryeong</t>
  </si>
  <si>
    <t xml:space="preserve"> Seongju</t>
  </si>
  <si>
    <t xml:space="preserve"> Chilgok</t>
  </si>
  <si>
    <t xml:space="preserve"> Yecheon</t>
  </si>
  <si>
    <t xml:space="preserve"> Uljin</t>
  </si>
  <si>
    <t xml:space="preserve"> Ulleung</t>
  </si>
  <si>
    <t>주 : 2014년 자료부터 수록</t>
  </si>
  <si>
    <t>주 : 2014년 자료부터 수록</t>
    <phoneticPr fontId="28" type="noConversion"/>
  </si>
  <si>
    <t>…</t>
    <phoneticPr fontId="7" type="noConversion"/>
  </si>
  <si>
    <t>물야면</t>
    <phoneticPr fontId="5" type="noConversion"/>
  </si>
  <si>
    <t xml:space="preserve"> Bonghwa</t>
    <phoneticPr fontId="5" type="noConversion"/>
  </si>
  <si>
    <t>Murya</t>
    <phoneticPr fontId="5" type="noConversion"/>
  </si>
  <si>
    <t>Geumsu</t>
    <phoneticPr fontId="5" type="noConversion"/>
  </si>
  <si>
    <t>Gacheon</t>
    <phoneticPr fontId="5" type="noConversion"/>
  </si>
  <si>
    <t>축산면</t>
    <phoneticPr fontId="5" type="noConversion"/>
  </si>
  <si>
    <t>Chuksan</t>
    <phoneticPr fontId="5" type="noConversion"/>
  </si>
  <si>
    <t>Jipum</t>
    <phoneticPr fontId="5" type="noConversion"/>
  </si>
  <si>
    <t>Danmil</t>
    <phoneticPr fontId="5" type="noConversion"/>
  </si>
  <si>
    <t>Gucheon</t>
    <phoneticPr fontId="5" type="noConversion"/>
  </si>
  <si>
    <t>Namsan</t>
    <phoneticPr fontId="5" type="noConversion"/>
  </si>
  <si>
    <t>Yongseong</t>
    <phoneticPr fontId="5" type="noConversion"/>
  </si>
  <si>
    <t>Euncheok</t>
    <phoneticPr fontId="5" type="noConversion"/>
  </si>
  <si>
    <t>Oeseo</t>
    <phoneticPr fontId="5" type="noConversion"/>
  </si>
  <si>
    <t>율곡동</t>
    <phoneticPr fontId="5" type="noConversion"/>
  </si>
  <si>
    <t>지품면</t>
    <phoneticPr fontId="5" type="noConversion"/>
  </si>
  <si>
    <t>가천면</t>
    <phoneticPr fontId="5" type="noConversion"/>
  </si>
  <si>
    <t xml:space="preserve"> </t>
    <phoneticPr fontId="28" type="noConversion"/>
  </si>
  <si>
    <t>중국
 China</t>
    <phoneticPr fontId="28" type="noConversion"/>
  </si>
  <si>
    <t>필리핀 Philippines</t>
    <phoneticPr fontId="28" type="noConversion"/>
  </si>
  <si>
    <t>일본
 Japan</t>
    <phoneticPr fontId="28" type="noConversion"/>
  </si>
  <si>
    <t>캄보디아
Cambodia</t>
    <phoneticPr fontId="28" type="noConversion"/>
  </si>
  <si>
    <t>태국
Thailand</t>
    <phoneticPr fontId="28" type="noConversion"/>
  </si>
  <si>
    <t>우즈벡
Uzbekistan</t>
    <phoneticPr fontId="28" type="noConversion"/>
  </si>
  <si>
    <t>기타
Others</t>
    <phoneticPr fontId="28" type="noConversion"/>
  </si>
  <si>
    <t>중국
 China</t>
    <phoneticPr fontId="28" type="noConversion"/>
  </si>
  <si>
    <t>캐나다
 Canada</t>
    <phoneticPr fontId="28" type="noConversion"/>
  </si>
  <si>
    <t>호주
 Australia</t>
    <phoneticPr fontId="28" type="noConversion"/>
  </si>
  <si>
    <t>영국
United
Kingdom</t>
    <phoneticPr fontId="28" type="noConversion"/>
  </si>
  <si>
    <t>베트남 Vietnam</t>
    <phoneticPr fontId="28" type="noConversion"/>
  </si>
  <si>
    <t>프랑스
France</t>
    <phoneticPr fontId="28" type="noConversion"/>
  </si>
  <si>
    <t>*</t>
  </si>
  <si>
    <t>주)  * : 5건 이하</t>
    <phoneticPr fontId="28" type="noConversion"/>
  </si>
  <si>
    <t>Yulgok</t>
    <phoneticPr fontId="5" type="noConversion"/>
  </si>
  <si>
    <t>자료 : 통계청,「인구동향조사」,  2014년 자료부터 서식 변경</t>
    <phoneticPr fontId="7" type="noConversion"/>
  </si>
  <si>
    <t>전 입</t>
    <phoneticPr fontId="28" type="noConversion"/>
  </si>
  <si>
    <t>가. 등록인구추이(계속)</t>
    <phoneticPr fontId="7" type="noConversion"/>
  </si>
  <si>
    <t>가. Registered population Trend (Cont'd)</t>
    <phoneticPr fontId="7" type="noConversion"/>
  </si>
  <si>
    <t>단위 : 세대, 명</t>
    <phoneticPr fontId="7" type="noConversion"/>
  </si>
  <si>
    <t>등록인구 Registered Population</t>
    <phoneticPr fontId="7" type="noConversion"/>
  </si>
  <si>
    <t>인구증가율
(%)
Population 
increaserate</t>
    <phoneticPr fontId="7" type="noConversion"/>
  </si>
  <si>
    <t>세대당인구
Person per
household</t>
    <phoneticPr fontId="7" type="noConversion"/>
  </si>
  <si>
    <t>65세 이상</t>
    <phoneticPr fontId="7" type="noConversion"/>
  </si>
  <si>
    <t>인구밀도
 Population density</t>
    <phoneticPr fontId="7" type="noConversion"/>
  </si>
  <si>
    <t>합 계
Total</t>
    <phoneticPr fontId="7" type="noConversion"/>
  </si>
  <si>
    <t>한국인
Korean</t>
    <phoneticPr fontId="7" type="noConversion"/>
  </si>
  <si>
    <t>외국인
Foreigner</t>
    <phoneticPr fontId="7" type="noConversion"/>
  </si>
  <si>
    <t>고령자</t>
    <phoneticPr fontId="7" type="noConversion"/>
  </si>
  <si>
    <t>외국인Foreigner</t>
    <phoneticPr fontId="7" type="noConversion"/>
  </si>
  <si>
    <t xml:space="preserve">old and over </t>
    <phoneticPr fontId="7" type="noConversion"/>
  </si>
  <si>
    <t>「 Populaton Statistics based Resident Registration」</t>
    <phoneticPr fontId="7" type="noConversion"/>
  </si>
  <si>
    <t xml:space="preserve">        1991년 이후는 주민등록 인구통계결과임(외국인 포함). 1981.7.1 대구시 분리, 2006년 자료부터 서식 변경</t>
    <phoneticPr fontId="7" type="noConversion"/>
  </si>
  <si>
    <t xml:space="preserve">         1990년까지는 인구조사 결과이며, 1991년 이후는 주민등록 인구통계결과임(외국인 포함).</t>
    <phoneticPr fontId="7" type="noConversion"/>
  </si>
  <si>
    <t>「Populaton Statistics based Resident Registration」</t>
    <phoneticPr fontId="7" type="noConversion"/>
  </si>
  <si>
    <t xml:space="preserve">         1981.7.1 대구시 분리, 2006년 자료부터 서식 변경</t>
    <phoneticPr fontId="7" type="noConversion"/>
  </si>
  <si>
    <t>단위 : 명</t>
    <phoneticPr fontId="7" type="noConversion"/>
  </si>
  <si>
    <r>
      <t>4. 연령별(5세 계급) 및 성별 인구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</si>
  <si>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r>
      <t>여성가구주 
가구 비율</t>
    </r>
    <r>
      <rPr>
        <vertAlign val="superscript"/>
        <sz val="9"/>
        <rFont val="돋움"/>
        <family val="3"/>
        <charset val="129"/>
      </rPr>
      <t>2)</t>
    </r>
    <r>
      <rPr>
        <sz val="9"/>
        <rFont val="돋움"/>
        <family val="3"/>
        <charset val="129"/>
      </rPr>
      <t xml:space="preserve">
Female Household rate</t>
    </r>
    <phoneticPr fontId="14" type="noConversion"/>
  </si>
  <si>
    <r>
      <t>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별
Year</t>
    </r>
    <phoneticPr fontId="7" type="noConversion"/>
  </si>
  <si>
    <r>
      <t>세대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Number of
households</t>
    </r>
    <phoneticPr fontId="7" type="noConversion"/>
  </si>
  <si>
    <r>
      <t>등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록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인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구</t>
    </r>
    <r>
      <rPr>
        <sz val="9"/>
        <color theme="1"/>
        <rFont val="Abadi MT Condensed Light"/>
        <family val="2"/>
      </rPr>
      <t xml:space="preserve">  Registered Population</t>
    </r>
    <phoneticPr fontId="7" type="noConversion"/>
  </si>
  <si>
    <r>
      <t>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별</t>
    </r>
    <phoneticPr fontId="7" type="noConversion"/>
  </si>
  <si>
    <t xml:space="preserve">4. Population by Age(5-year age group) and Gender </t>
    <phoneticPr fontId="7" type="noConversion"/>
  </si>
  <si>
    <r>
      <t>11. 주민등록 전입지별 인구이동(타시도 → 경북)</t>
    </r>
    <r>
      <rPr>
        <b/>
        <sz val="16"/>
        <rFont val="굴림"/>
        <family val="3"/>
        <charset val="129"/>
      </rPr>
      <t>(계속)</t>
    </r>
    <phoneticPr fontId="5" type="noConversion"/>
  </si>
  <si>
    <t>10-1. Migration by Si, Gun(Cont'd)</t>
    <phoneticPr fontId="7" type="noConversion"/>
  </si>
  <si>
    <t>(Other provinces → Gyeongbuk)(Cont'd)</t>
    <phoneticPr fontId="5" type="noConversion"/>
  </si>
  <si>
    <t xml:space="preserve">  (Gyeongbuk → Other provinces)(Cont'd)</t>
    <phoneticPr fontId="4" type="noConversion"/>
  </si>
  <si>
    <t xml:space="preserve">   (Gyeongbuk → Other provinces)</t>
    <phoneticPr fontId="4" type="noConversion"/>
  </si>
  <si>
    <t>12. 주민등록 전출지별 인구이동(경북 → 타시도)(계속)</t>
    <phoneticPr fontId="4" type="noConversion"/>
  </si>
  <si>
    <t>19-1. Deaths by Causes of Death by Si, Gun</t>
    <phoneticPr fontId="14" type="noConversion"/>
  </si>
  <si>
    <t>19-1. Deaths by Causes of Death by Si, Gun(Cont'd)</t>
    <phoneticPr fontId="28" type="noConversion"/>
  </si>
  <si>
    <t>…</t>
    <phoneticPr fontId="7" type="noConversion"/>
  </si>
  <si>
    <r>
      <t>연</t>
    </r>
    <r>
      <rPr>
        <sz val="9"/>
        <color theme="1"/>
        <rFont val="Abadi MT Condensed Light"/>
        <family val="2"/>
      </rPr>
      <t xml:space="preserve">  </t>
    </r>
    <r>
      <rPr>
        <sz val="9"/>
        <color theme="1"/>
        <rFont val="돋움"/>
        <family val="3"/>
        <charset val="129"/>
      </rPr>
      <t>별
Year</t>
    </r>
    <phoneticPr fontId="7" type="noConversion"/>
  </si>
  <si>
    <t>연  별
Year</t>
    <phoneticPr fontId="28" type="noConversion"/>
  </si>
  <si>
    <t>연별 및 월별</t>
    <phoneticPr fontId="7" type="noConversion"/>
  </si>
  <si>
    <t>Year &amp; Month</t>
    <phoneticPr fontId="7" type="noConversion"/>
  </si>
  <si>
    <r>
      <t>10. 인구이동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</si>
  <si>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t>10. Internal Migration</t>
    <phoneticPr fontId="7" type="noConversion"/>
  </si>
  <si>
    <t>남
Male</t>
    <phoneticPr fontId="5" type="noConversion"/>
  </si>
  <si>
    <t>여
Female</t>
    <phoneticPr fontId="5" type="noConversion"/>
  </si>
  <si>
    <t>기타
(동거, 별거)
living with partner, Separated</t>
    <phoneticPr fontId="5" type="noConversion"/>
  </si>
  <si>
    <t>기타
(동거, 별거)
living with partner, Separated</t>
    <phoneticPr fontId="5" type="noConversion"/>
  </si>
  <si>
    <t>기타
(동거, 별거)
living with partner, Separated</t>
    <phoneticPr fontId="5" type="noConversion"/>
  </si>
  <si>
    <t>2015</t>
  </si>
  <si>
    <t>2015</t>
    <phoneticPr fontId="28" type="noConversion"/>
  </si>
  <si>
    <t>2014</t>
  </si>
  <si>
    <t>2010</t>
    <phoneticPr fontId="5" type="noConversion"/>
  </si>
  <si>
    <t>2010</t>
    <phoneticPr fontId="5" type="noConversion"/>
  </si>
  <si>
    <t>2015</t>
    <phoneticPr fontId="5" type="noConversion"/>
  </si>
  <si>
    <t>2015</t>
    <phoneticPr fontId="28" type="noConversion"/>
  </si>
  <si>
    <t>2010</t>
    <phoneticPr fontId="28" type="noConversion"/>
  </si>
  <si>
    <t>감포읍</t>
  </si>
  <si>
    <t>양북면</t>
  </si>
  <si>
    <t>양남면</t>
  </si>
  <si>
    <t>내남면</t>
  </si>
  <si>
    <t>산내면</t>
  </si>
  <si>
    <t>서면</t>
  </si>
  <si>
    <t>현곡면</t>
  </si>
  <si>
    <t>강동면</t>
  </si>
  <si>
    <t>천북면</t>
  </si>
  <si>
    <t>중부동</t>
  </si>
  <si>
    <t>황오동</t>
  </si>
  <si>
    <t>성건동</t>
  </si>
  <si>
    <t>황남동</t>
  </si>
  <si>
    <t>선도동</t>
  </si>
  <si>
    <t>월성동</t>
  </si>
  <si>
    <t>용강동</t>
  </si>
  <si>
    <t>황성동</t>
  </si>
  <si>
    <t>동천동</t>
  </si>
  <si>
    <t>불국동</t>
  </si>
  <si>
    <t>보덕동</t>
  </si>
  <si>
    <t>아포읍</t>
  </si>
  <si>
    <t>농소면</t>
  </si>
  <si>
    <t>개령면</t>
  </si>
  <si>
    <t>감문면</t>
  </si>
  <si>
    <t>어모면</t>
  </si>
  <si>
    <t>봉산면</t>
  </si>
  <si>
    <t>대항면</t>
  </si>
  <si>
    <t>감천면</t>
  </si>
  <si>
    <t>조마면</t>
  </si>
  <si>
    <t>구성면</t>
  </si>
  <si>
    <t>지례면</t>
  </si>
  <si>
    <t>부항면</t>
  </si>
  <si>
    <t>대덕면</t>
  </si>
  <si>
    <t>증산면</t>
  </si>
  <si>
    <t>자산동</t>
  </si>
  <si>
    <t>평화남산동</t>
  </si>
  <si>
    <t>양금동</t>
  </si>
  <si>
    <t>대신동</t>
  </si>
  <si>
    <t>대곡동</t>
  </si>
  <si>
    <t>지좌동</t>
  </si>
  <si>
    <t>풍산읍</t>
  </si>
  <si>
    <t>와룡면</t>
  </si>
  <si>
    <t>북후면</t>
  </si>
  <si>
    <t>서후면</t>
  </si>
  <si>
    <t>풍천면</t>
  </si>
  <si>
    <t>일직면</t>
  </si>
  <si>
    <t>남후면</t>
  </si>
  <si>
    <t>남선면</t>
  </si>
  <si>
    <t>임하면</t>
  </si>
  <si>
    <t>길안면</t>
  </si>
  <si>
    <t>임동면</t>
  </si>
  <si>
    <t>예안면</t>
  </si>
  <si>
    <t>도산면</t>
  </si>
  <si>
    <t>녹전면</t>
  </si>
  <si>
    <t>중구동</t>
  </si>
  <si>
    <t>명륜동</t>
  </si>
  <si>
    <t>용상동</t>
  </si>
  <si>
    <t>서구동</t>
  </si>
  <si>
    <t>태화동</t>
  </si>
  <si>
    <t>평화동</t>
  </si>
  <si>
    <t>안기동</t>
  </si>
  <si>
    <t>송하동</t>
  </si>
  <si>
    <t>강남동</t>
  </si>
  <si>
    <t>선산읍</t>
  </si>
  <si>
    <t>고아읍</t>
  </si>
  <si>
    <t>무을면</t>
  </si>
  <si>
    <t>옥성면</t>
  </si>
  <si>
    <t>도개면</t>
  </si>
  <si>
    <t>해평면</t>
  </si>
  <si>
    <t>산동면</t>
  </si>
  <si>
    <t>장천면</t>
  </si>
  <si>
    <t>송정동</t>
  </si>
  <si>
    <t>원평1동</t>
  </si>
  <si>
    <t>원평2동</t>
  </si>
  <si>
    <t>도량동</t>
  </si>
  <si>
    <t>지산동</t>
  </si>
  <si>
    <t>선주원남동</t>
  </si>
  <si>
    <t>형곡1동</t>
  </si>
  <si>
    <t>형곡2동</t>
  </si>
  <si>
    <t>신평1동</t>
  </si>
  <si>
    <t>신평2동</t>
  </si>
  <si>
    <t>비산동</t>
  </si>
  <si>
    <t>공단1동</t>
  </si>
  <si>
    <t>공단2동</t>
  </si>
  <si>
    <t>광평동</t>
  </si>
  <si>
    <t>상모사곡동</t>
  </si>
  <si>
    <t>임오동</t>
  </si>
  <si>
    <t>인동동</t>
  </si>
  <si>
    <t>진미동</t>
  </si>
  <si>
    <t>양포동</t>
  </si>
  <si>
    <t>풍기읍</t>
  </si>
  <si>
    <t>이산면</t>
  </si>
  <si>
    <t>평은면</t>
  </si>
  <si>
    <t>문수면</t>
  </si>
  <si>
    <t>장수면</t>
  </si>
  <si>
    <t>안정면</t>
  </si>
  <si>
    <t>봉현면</t>
  </si>
  <si>
    <t>순흥면</t>
  </si>
  <si>
    <t>단산면</t>
  </si>
  <si>
    <t>부석면</t>
  </si>
  <si>
    <t>상망동</t>
  </si>
  <si>
    <t>하망동</t>
  </si>
  <si>
    <t>영주1동</t>
  </si>
  <si>
    <t>영주2동</t>
  </si>
  <si>
    <t>휴천1동</t>
  </si>
  <si>
    <t>휴천2동</t>
  </si>
  <si>
    <t>휴천3동</t>
  </si>
  <si>
    <t>가흥1동</t>
  </si>
  <si>
    <t>가흥2동</t>
  </si>
  <si>
    <t>금호읍</t>
  </si>
  <si>
    <t>청통면</t>
  </si>
  <si>
    <t>신녕면</t>
  </si>
  <si>
    <t>화산면</t>
  </si>
  <si>
    <t>화북면</t>
  </si>
  <si>
    <t>화남면</t>
  </si>
  <si>
    <t>자양면</t>
  </si>
  <si>
    <t>임고면</t>
  </si>
  <si>
    <t>고경면</t>
  </si>
  <si>
    <t>북안면</t>
  </si>
  <si>
    <t>대창면</t>
  </si>
  <si>
    <t>동부동</t>
  </si>
  <si>
    <t>서부동</t>
  </si>
  <si>
    <t>완산동</t>
  </si>
  <si>
    <t>남부동</t>
  </si>
  <si>
    <t>함창읍</t>
  </si>
  <si>
    <t>중동면</t>
  </si>
  <si>
    <t>사벌면</t>
  </si>
  <si>
    <t>낙동면</t>
  </si>
  <si>
    <t>청리면</t>
  </si>
  <si>
    <t>공성면</t>
  </si>
  <si>
    <t>외남면</t>
  </si>
  <si>
    <t>내서면</t>
  </si>
  <si>
    <t>모동면</t>
  </si>
  <si>
    <t>모서면</t>
  </si>
  <si>
    <t>화동면</t>
  </si>
  <si>
    <t>화서면</t>
  </si>
  <si>
    <t>외서면</t>
  </si>
  <si>
    <t>은척면</t>
  </si>
  <si>
    <t>공검면</t>
  </si>
  <si>
    <t>이안면</t>
  </si>
  <si>
    <t>남원동</t>
  </si>
  <si>
    <t>북문동</t>
  </si>
  <si>
    <t>계림동</t>
  </si>
  <si>
    <t>동문동</t>
  </si>
  <si>
    <t>동성동</t>
  </si>
  <si>
    <t>신흥동</t>
  </si>
  <si>
    <t>문경읍</t>
  </si>
  <si>
    <t>가은읍</t>
  </si>
  <si>
    <t>영순면</t>
  </si>
  <si>
    <t>산양면</t>
  </si>
  <si>
    <t>호계면</t>
  </si>
  <si>
    <t>산북면</t>
  </si>
  <si>
    <t>동로면</t>
  </si>
  <si>
    <t>마성면</t>
  </si>
  <si>
    <t>농암면</t>
  </si>
  <si>
    <t>점촌1동</t>
  </si>
  <si>
    <t>점촌2동</t>
  </si>
  <si>
    <t>점촌3동</t>
  </si>
  <si>
    <t>점촌4동</t>
  </si>
  <si>
    <t>점촌5동</t>
  </si>
  <si>
    <t>하양읍</t>
  </si>
  <si>
    <t>진량읍</t>
  </si>
  <si>
    <t>와촌면</t>
  </si>
  <si>
    <t>자인면</t>
  </si>
  <si>
    <t>용성면</t>
  </si>
  <si>
    <t>남산면</t>
  </si>
  <si>
    <t>압량면</t>
  </si>
  <si>
    <t>남천면</t>
  </si>
  <si>
    <t>중방동</t>
  </si>
  <si>
    <t>서부1동</t>
  </si>
  <si>
    <t>서부2동</t>
  </si>
  <si>
    <t>북부동</t>
  </si>
  <si>
    <t>군위읍</t>
  </si>
  <si>
    <t>소보면</t>
  </si>
  <si>
    <t>효령면</t>
  </si>
  <si>
    <t>부계면</t>
  </si>
  <si>
    <t>우보면</t>
  </si>
  <si>
    <t>의흥면</t>
  </si>
  <si>
    <t>산성면</t>
  </si>
  <si>
    <t>고로면</t>
  </si>
  <si>
    <t>의성읍</t>
  </si>
  <si>
    <t>단촌면</t>
  </si>
  <si>
    <t>점곡면</t>
  </si>
  <si>
    <t>옥산면</t>
  </si>
  <si>
    <t>사곡면</t>
  </si>
  <si>
    <t>춘산면</t>
  </si>
  <si>
    <t>가음면</t>
  </si>
  <si>
    <t>금성면</t>
  </si>
  <si>
    <t>봉양면</t>
  </si>
  <si>
    <t>비안면</t>
  </si>
  <si>
    <t>구천면</t>
  </si>
  <si>
    <t>단밀면</t>
  </si>
  <si>
    <t>단북면</t>
  </si>
  <si>
    <t>안계면</t>
  </si>
  <si>
    <t>다인면</t>
  </si>
  <si>
    <t>신평면</t>
  </si>
  <si>
    <t>안평면</t>
  </si>
  <si>
    <t>안사면</t>
  </si>
  <si>
    <t>청송읍</t>
  </si>
  <si>
    <t>부동면</t>
  </si>
  <si>
    <t>부남면</t>
  </si>
  <si>
    <t>현동면</t>
  </si>
  <si>
    <t>현서면</t>
  </si>
  <si>
    <t>안덕면</t>
  </si>
  <si>
    <t>파천면</t>
  </si>
  <si>
    <t>진보면</t>
  </si>
  <si>
    <t>영양읍</t>
  </si>
  <si>
    <t>입암면</t>
  </si>
  <si>
    <t>청기면</t>
  </si>
  <si>
    <t>일월면</t>
  </si>
  <si>
    <t>수비면</t>
  </si>
  <si>
    <t>석보면</t>
  </si>
  <si>
    <t>영덕읍</t>
  </si>
  <si>
    <t>강구면</t>
  </si>
  <si>
    <t>남정면</t>
  </si>
  <si>
    <t>달산면</t>
  </si>
  <si>
    <t>영해면</t>
  </si>
  <si>
    <t>병곡면</t>
  </si>
  <si>
    <t>창수면</t>
  </si>
  <si>
    <t>매전면</t>
  </si>
  <si>
    <t>화양읍</t>
  </si>
  <si>
    <t>청도읍</t>
  </si>
  <si>
    <t>각남면</t>
  </si>
  <si>
    <t>풍각면</t>
  </si>
  <si>
    <t>각북면</t>
  </si>
  <si>
    <t>이서면</t>
  </si>
  <si>
    <t>운문면</t>
  </si>
  <si>
    <t>금천면</t>
  </si>
  <si>
    <t>대가야읍</t>
  </si>
  <si>
    <t>덕곡면</t>
  </si>
  <si>
    <t>운수면</t>
  </si>
  <si>
    <t>성산면</t>
  </si>
  <si>
    <t>다산면</t>
  </si>
  <si>
    <t>개진면</t>
  </si>
  <si>
    <t>우곡면</t>
  </si>
  <si>
    <t>쌍림면</t>
  </si>
  <si>
    <t>성주읍</t>
  </si>
  <si>
    <t>선남면</t>
  </si>
  <si>
    <t>용암면</t>
  </si>
  <si>
    <t>수륜면</t>
  </si>
  <si>
    <t>금수면</t>
  </si>
  <si>
    <t>대가면</t>
  </si>
  <si>
    <t>벽진면</t>
  </si>
  <si>
    <t>초전면</t>
  </si>
  <si>
    <t>월항면</t>
  </si>
  <si>
    <t>왜관읍</t>
  </si>
  <si>
    <t>북삼읍</t>
  </si>
  <si>
    <t>석적읍</t>
  </si>
  <si>
    <t>지천면</t>
  </si>
  <si>
    <t>동명면</t>
  </si>
  <si>
    <t>가산면</t>
  </si>
  <si>
    <t>약목면</t>
  </si>
  <si>
    <t>기산면</t>
  </si>
  <si>
    <t>예천읍</t>
  </si>
  <si>
    <t>용문면</t>
  </si>
  <si>
    <t>보문면</t>
  </si>
  <si>
    <t>호명면</t>
  </si>
  <si>
    <t>유천면</t>
  </si>
  <si>
    <t>용궁면</t>
  </si>
  <si>
    <t>개포면</t>
  </si>
  <si>
    <t>지보면</t>
  </si>
  <si>
    <t>풍양면</t>
  </si>
  <si>
    <t>봉화읍</t>
  </si>
  <si>
    <t>봉성면</t>
  </si>
  <si>
    <t>법전면</t>
  </si>
  <si>
    <t>춘양면</t>
  </si>
  <si>
    <t>소천면</t>
  </si>
  <si>
    <t>재산면</t>
  </si>
  <si>
    <t>명호면</t>
  </si>
  <si>
    <t>상운면</t>
  </si>
  <si>
    <t>석포면</t>
  </si>
  <si>
    <t>울진읍</t>
  </si>
  <si>
    <t>평해읍</t>
  </si>
  <si>
    <t>북면</t>
  </si>
  <si>
    <t>근남면</t>
  </si>
  <si>
    <t>기성면</t>
  </si>
  <si>
    <t>온정면</t>
  </si>
  <si>
    <t>죽변면</t>
  </si>
  <si>
    <t>후포면</t>
  </si>
  <si>
    <t>금강송면</t>
  </si>
  <si>
    <t>매화면</t>
  </si>
  <si>
    <t>울릉읍</t>
  </si>
  <si>
    <t>구룡포읍</t>
    <phoneticPr fontId="5" type="noConversion"/>
  </si>
  <si>
    <t>연일읍</t>
    <phoneticPr fontId="5" type="noConversion"/>
  </si>
  <si>
    <t>오천읍</t>
    <phoneticPr fontId="5" type="noConversion"/>
  </si>
  <si>
    <t>서   면</t>
    <phoneticPr fontId="5" type="noConversion"/>
  </si>
  <si>
    <t xml:space="preserve"> 남   면</t>
    <phoneticPr fontId="5" type="noConversion"/>
  </si>
  <si>
    <t>옥   동</t>
    <phoneticPr fontId="5" type="noConversion"/>
  </si>
  <si>
    <t>북   면</t>
    <phoneticPr fontId="5" type="noConversion"/>
  </si>
  <si>
    <t>Daegaya</t>
    <phoneticPr fontId="5" type="noConversion"/>
  </si>
  <si>
    <t>Geumgangsong</t>
    <phoneticPr fontId="5" type="noConversion"/>
  </si>
  <si>
    <t>Maehwa</t>
    <phoneticPr fontId="5" type="noConversion"/>
  </si>
  <si>
    <t>-</t>
  </si>
  <si>
    <t>자료 : 정책기획관실,「주민등록인구통계」 주 : 1) '98년도 이후 외국인 세대수 제외</t>
  </si>
  <si>
    <t xml:space="preserve">자료 : 정책기획관실,「주민등록인구통계」 </t>
  </si>
  <si>
    <t>자료 : 정책기획관실,「주민등록인구통계」, 65세 이상 인구는 2006년 자료부터 수록 및 외국인 인구 제외</t>
  </si>
  <si>
    <t>자료 : 정책기획관실,「주민등록인구통계」</t>
  </si>
  <si>
    <t>베트남Vietnam</t>
    <phoneticPr fontId="28" type="noConversion"/>
  </si>
  <si>
    <t xml:space="preserve">5년별 및
5세 계급별
5 Years &amp; 
5 Year Age Groups </t>
    <phoneticPr fontId="5" type="noConversion"/>
  </si>
  <si>
    <t>5년별 및 
5세 계급별</t>
    <phoneticPr fontId="5" type="noConversion"/>
  </si>
  <si>
    <t>졸업  Graduated</t>
    <phoneticPr fontId="5" type="noConversion"/>
  </si>
  <si>
    <t>중퇴 Dropped out</t>
    <phoneticPr fontId="5" type="noConversion"/>
  </si>
  <si>
    <t>5 Years &amp; 
5 Year Age Groups</t>
    <phoneticPr fontId="5" type="noConversion"/>
  </si>
  <si>
    <t>수료 Completed</t>
    <phoneticPr fontId="5" type="noConversion"/>
  </si>
  <si>
    <t>미상
Unknown</t>
    <phoneticPr fontId="5" type="noConversion"/>
  </si>
  <si>
    <t xml:space="preserve">  6 ~ 9years</t>
    <phoneticPr fontId="28" type="noConversion"/>
  </si>
  <si>
    <t>15 ~ 19세</t>
    <phoneticPr fontId="28" type="noConversion"/>
  </si>
  <si>
    <t>15 ~ 19years</t>
    <phoneticPr fontId="28" type="noConversion"/>
  </si>
  <si>
    <t xml:space="preserve">  15 ~ 19years</t>
    <phoneticPr fontId="28" type="noConversion"/>
  </si>
  <si>
    <t>15 ~ 19세</t>
    <phoneticPr fontId="5" type="noConversion"/>
  </si>
  <si>
    <t>20 ~ 24세</t>
    <phoneticPr fontId="28" type="noConversion"/>
  </si>
  <si>
    <t>20 ~ 24years</t>
    <phoneticPr fontId="5" type="noConversion"/>
  </si>
  <si>
    <t xml:space="preserve">  20 ~ 24세</t>
    <phoneticPr fontId="5" type="noConversion"/>
  </si>
  <si>
    <t xml:space="preserve">  20 ~ 24years</t>
    <phoneticPr fontId="5" type="noConversion"/>
  </si>
  <si>
    <t>20 ~ 24세</t>
    <phoneticPr fontId="5" type="noConversion"/>
  </si>
  <si>
    <t>25 ~ 29세</t>
    <phoneticPr fontId="28" type="noConversion"/>
  </si>
  <si>
    <t>25 ~ 29years</t>
    <phoneticPr fontId="5" type="noConversion"/>
  </si>
  <si>
    <t xml:space="preserve">  25 ~ 29세</t>
    <phoneticPr fontId="5" type="noConversion"/>
  </si>
  <si>
    <t xml:space="preserve">  25 ~ 29years</t>
    <phoneticPr fontId="5" type="noConversion"/>
  </si>
  <si>
    <t>25 ~ 29세</t>
    <phoneticPr fontId="5" type="noConversion"/>
  </si>
  <si>
    <t>30 ~ 34세</t>
    <phoneticPr fontId="28" type="noConversion"/>
  </si>
  <si>
    <t>30 ~ 34years</t>
    <phoneticPr fontId="5" type="noConversion"/>
  </si>
  <si>
    <t xml:space="preserve">  30 ~ 34세</t>
    <phoneticPr fontId="5" type="noConversion"/>
  </si>
  <si>
    <t xml:space="preserve">  30 ~ 34years</t>
    <phoneticPr fontId="5" type="noConversion"/>
  </si>
  <si>
    <t>30 ~ 34세</t>
    <phoneticPr fontId="5" type="noConversion"/>
  </si>
  <si>
    <t>35 ~ 39세</t>
    <phoneticPr fontId="28" type="noConversion"/>
  </si>
  <si>
    <t>35 ~ 39years</t>
    <phoneticPr fontId="5" type="noConversion"/>
  </si>
  <si>
    <t xml:space="preserve">  35 ~ 39세</t>
    <phoneticPr fontId="5" type="noConversion"/>
  </si>
  <si>
    <t xml:space="preserve">  35 ~ 39years</t>
    <phoneticPr fontId="5" type="noConversion"/>
  </si>
  <si>
    <t>35 ~ 39세</t>
    <phoneticPr fontId="5" type="noConversion"/>
  </si>
  <si>
    <t>40 ~ 44세</t>
    <phoneticPr fontId="28" type="noConversion"/>
  </si>
  <si>
    <t>40 ~ 44years</t>
    <phoneticPr fontId="5" type="noConversion"/>
  </si>
  <si>
    <t xml:space="preserve">  40 ~ 44years</t>
    <phoneticPr fontId="5" type="noConversion"/>
  </si>
  <si>
    <t>40 ~ 44세</t>
    <phoneticPr fontId="5" type="noConversion"/>
  </si>
  <si>
    <t>45 ~ 49세</t>
    <phoneticPr fontId="28" type="noConversion"/>
  </si>
  <si>
    <t>45 ~ 49years</t>
    <phoneticPr fontId="5" type="noConversion"/>
  </si>
  <si>
    <t xml:space="preserve">  45 ~ 49years</t>
    <phoneticPr fontId="5" type="noConversion"/>
  </si>
  <si>
    <t>45 ~ 49세</t>
    <phoneticPr fontId="5" type="noConversion"/>
  </si>
  <si>
    <t xml:space="preserve">  45 ~ 49years</t>
    <phoneticPr fontId="5" type="noConversion"/>
  </si>
  <si>
    <t>50 ~ 54세</t>
    <phoneticPr fontId="28" type="noConversion"/>
  </si>
  <si>
    <t>50 ~ 54years</t>
    <phoneticPr fontId="5" type="noConversion"/>
  </si>
  <si>
    <t xml:space="preserve">  50 ~ 54years</t>
    <phoneticPr fontId="5" type="noConversion"/>
  </si>
  <si>
    <t>50 ~ 54세</t>
    <phoneticPr fontId="5" type="noConversion"/>
  </si>
  <si>
    <t>55 ~ 59세</t>
    <phoneticPr fontId="28" type="noConversion"/>
  </si>
  <si>
    <t>55 ~ 59years</t>
    <phoneticPr fontId="5" type="noConversion"/>
  </si>
  <si>
    <t xml:space="preserve">  55 ~ 59years</t>
    <phoneticPr fontId="5" type="noConversion"/>
  </si>
  <si>
    <t>55 ~ 59세</t>
    <phoneticPr fontId="5" type="noConversion"/>
  </si>
  <si>
    <t>60 ~ 64세</t>
    <phoneticPr fontId="28" type="noConversion"/>
  </si>
  <si>
    <t>60 ~ 64years</t>
    <phoneticPr fontId="5" type="noConversion"/>
  </si>
  <si>
    <t xml:space="preserve">  60 ~ 64years</t>
    <phoneticPr fontId="5" type="noConversion"/>
  </si>
  <si>
    <t>60 ~ 64세</t>
    <phoneticPr fontId="5" type="noConversion"/>
  </si>
  <si>
    <t xml:space="preserve">  60 ~ 64years</t>
    <phoneticPr fontId="5" type="noConversion"/>
  </si>
  <si>
    <t>65 ~ 69세</t>
    <phoneticPr fontId="28" type="noConversion"/>
  </si>
  <si>
    <t>65 ~ 69years</t>
    <phoneticPr fontId="5" type="noConversion"/>
  </si>
  <si>
    <t xml:space="preserve">  65 ~ 69years</t>
    <phoneticPr fontId="5" type="noConversion"/>
  </si>
  <si>
    <t>65 ~ 69세</t>
    <phoneticPr fontId="5" type="noConversion"/>
  </si>
  <si>
    <t>70세 이상</t>
    <phoneticPr fontId="5" type="noConversion"/>
  </si>
  <si>
    <t>70years &amp; over</t>
    <phoneticPr fontId="5" type="noConversion"/>
  </si>
  <si>
    <t xml:space="preserve">  70세 이상</t>
    <phoneticPr fontId="5" type="noConversion"/>
  </si>
  <si>
    <t>연령미상</t>
    <phoneticPr fontId="28" type="noConversion"/>
  </si>
  <si>
    <t>Unknown</t>
    <phoneticPr fontId="5" type="noConversion"/>
  </si>
  <si>
    <t>연령미상</t>
    <phoneticPr fontId="5" type="noConversion"/>
  </si>
  <si>
    <t>자료 : 통계청,「인구주택총조사」</t>
    <phoneticPr fontId="28" type="noConversion"/>
  </si>
  <si>
    <t>Source : Statistics Korea,「Population and Housing Census Report」</t>
    <phoneticPr fontId="28" type="noConversion"/>
  </si>
  <si>
    <t>자료 : 통계청,「인구주택총조사」</t>
    <phoneticPr fontId="28" type="noConversion"/>
  </si>
  <si>
    <t>주 : 1) 휴학 포함</t>
    <phoneticPr fontId="28" type="noConversion"/>
  </si>
  <si>
    <t>13. Population by Type of Commuting and Schooling(12years and over)</t>
    <phoneticPr fontId="7" type="noConversion"/>
  </si>
  <si>
    <t>12세 이상 인구
Population
(12 and over)</t>
    <phoneticPr fontId="7" type="noConversion"/>
  </si>
  <si>
    <t>통근통학 안함
Not commuting</t>
    <phoneticPr fontId="7" type="noConversion"/>
  </si>
  <si>
    <t>통근· 통학
Place of work or school(total)</t>
    <phoneticPr fontId="7" type="noConversion"/>
  </si>
  <si>
    <t>통근통학지
 미상
Place of work or school is unknown</t>
    <phoneticPr fontId="7" type="noConversion"/>
  </si>
  <si>
    <t>통근통학 여부 미상
unknown</t>
    <phoneticPr fontId="7" type="noConversion"/>
  </si>
  <si>
    <t xml:space="preserve">같은 시도내 다른
시군구
To other "Si-Gun-Gu" in the same "Si-Do" </t>
    <phoneticPr fontId="7" type="noConversion"/>
  </si>
  <si>
    <t xml:space="preserve"> Source : Statistics Korea,「Population and Housing Census Report」</t>
    <phoneticPr fontId="7" type="noConversion"/>
  </si>
  <si>
    <t>14. Resident and Daytime Population by Administrative District</t>
    <phoneticPr fontId="7" type="noConversion"/>
  </si>
  <si>
    <t xml:space="preserve">단위 : 명 </t>
    <phoneticPr fontId="7" type="noConversion"/>
  </si>
  <si>
    <t>Unit : person</t>
    <phoneticPr fontId="7" type="noConversion"/>
  </si>
  <si>
    <t xml:space="preserve">5년별 및 시군별
5Year &amp; Si, Gun </t>
    <phoneticPr fontId="7" type="noConversion"/>
  </si>
  <si>
    <t>상주인구
Resident population</t>
    <phoneticPr fontId="7" type="noConversion"/>
  </si>
  <si>
    <t>유입인구
Inflow population</t>
    <phoneticPr fontId="7" type="noConversion"/>
  </si>
  <si>
    <t xml:space="preserve"> </t>
    <phoneticPr fontId="7" type="noConversion"/>
  </si>
  <si>
    <t>유출인구
Outflow population</t>
    <phoneticPr fontId="7" type="noConversion"/>
  </si>
  <si>
    <t>주간인구
Daytime population</t>
    <phoneticPr fontId="7" type="noConversion"/>
  </si>
  <si>
    <r>
      <t xml:space="preserve">주간인구
지수
</t>
    </r>
    <r>
      <rPr>
        <sz val="7"/>
        <rFont val="돋움"/>
        <family val="3"/>
        <charset val="129"/>
      </rPr>
      <t>Daytime population index</t>
    </r>
    <phoneticPr fontId="7" type="noConversion"/>
  </si>
  <si>
    <r>
      <t xml:space="preserve">통근
</t>
    </r>
    <r>
      <rPr>
        <sz val="7"/>
        <rFont val="돋움"/>
        <family val="3"/>
        <charset val="129"/>
      </rPr>
      <t>commuters</t>
    </r>
    <phoneticPr fontId="7" type="noConversion"/>
  </si>
  <si>
    <r>
      <t xml:space="preserve">통학
</t>
    </r>
    <r>
      <rPr>
        <sz val="7"/>
        <rFont val="돋움"/>
        <family val="3"/>
        <charset val="129"/>
      </rPr>
      <t>students</t>
    </r>
    <phoneticPr fontId="7" type="noConversion"/>
  </si>
  <si>
    <r>
      <t xml:space="preserve">통근
</t>
    </r>
    <r>
      <rPr>
        <sz val="7"/>
        <rFont val="돋움"/>
        <family val="3"/>
        <charset val="129"/>
      </rPr>
      <t>commuters</t>
    </r>
    <phoneticPr fontId="7" type="noConversion"/>
  </si>
  <si>
    <t>1990</t>
    <phoneticPr fontId="7" type="noConversion"/>
  </si>
  <si>
    <t>…</t>
    <phoneticPr fontId="7" type="noConversion"/>
  </si>
  <si>
    <t>1995</t>
    <phoneticPr fontId="7" type="noConversion"/>
  </si>
  <si>
    <t>2000</t>
    <phoneticPr fontId="7" type="noConversion"/>
  </si>
  <si>
    <t>2005</t>
    <phoneticPr fontId="7" type="noConversion"/>
  </si>
  <si>
    <t xml:space="preserve"> Pohang</t>
    <phoneticPr fontId="7" type="noConversion"/>
  </si>
  <si>
    <t xml:space="preserve"> Gyeongju</t>
    <phoneticPr fontId="7" type="noConversion"/>
  </si>
  <si>
    <t xml:space="preserve"> Gimcheon</t>
    <phoneticPr fontId="7" type="noConversion"/>
  </si>
  <si>
    <t xml:space="preserve"> Andong</t>
    <phoneticPr fontId="7" type="noConversion"/>
  </si>
  <si>
    <t xml:space="preserve"> Gumi</t>
    <phoneticPr fontId="7" type="noConversion"/>
  </si>
  <si>
    <t xml:space="preserve"> Yeongju</t>
    <phoneticPr fontId="7" type="noConversion"/>
  </si>
  <si>
    <t xml:space="preserve"> Yeongcheon</t>
    <phoneticPr fontId="7" type="noConversion"/>
  </si>
  <si>
    <t xml:space="preserve"> Sangju</t>
    <phoneticPr fontId="7" type="noConversion"/>
  </si>
  <si>
    <t xml:space="preserve"> Mungyeong</t>
    <phoneticPr fontId="7" type="noConversion"/>
  </si>
  <si>
    <t xml:space="preserve"> Gyeongsan</t>
    <phoneticPr fontId="7" type="noConversion"/>
  </si>
  <si>
    <t xml:space="preserve"> Gunwi</t>
    <phoneticPr fontId="7" type="noConversion"/>
  </si>
  <si>
    <t xml:space="preserve"> Uiseong</t>
    <phoneticPr fontId="7" type="noConversion"/>
  </si>
  <si>
    <t xml:space="preserve"> Cheongsong</t>
    <phoneticPr fontId="7" type="noConversion"/>
  </si>
  <si>
    <t xml:space="preserve"> Yeongyang</t>
    <phoneticPr fontId="7" type="noConversion"/>
  </si>
  <si>
    <t xml:space="preserve"> Yeongdeok</t>
    <phoneticPr fontId="7" type="noConversion"/>
  </si>
  <si>
    <t xml:space="preserve"> Cheongdo</t>
    <phoneticPr fontId="7" type="noConversion"/>
  </si>
  <si>
    <t xml:space="preserve"> Goryeong</t>
    <phoneticPr fontId="7" type="noConversion"/>
  </si>
  <si>
    <t xml:space="preserve"> Seongju</t>
    <phoneticPr fontId="7" type="noConversion"/>
  </si>
  <si>
    <t xml:space="preserve"> Chilgok</t>
    <phoneticPr fontId="7" type="noConversion"/>
  </si>
  <si>
    <t xml:space="preserve"> Yecheon</t>
    <phoneticPr fontId="7" type="noConversion"/>
  </si>
  <si>
    <t xml:space="preserve"> Bonghwa</t>
    <phoneticPr fontId="7" type="noConversion"/>
  </si>
  <si>
    <t xml:space="preserve"> Uljin</t>
    <phoneticPr fontId="7" type="noConversion"/>
  </si>
  <si>
    <t xml:space="preserve"> Ulleung</t>
    <phoneticPr fontId="7" type="noConversion"/>
  </si>
  <si>
    <t>자료 : 통계청,「인구주택총조사」</t>
    <phoneticPr fontId="7" type="noConversion"/>
  </si>
  <si>
    <t>Source : Statistics Korea, 「Population and Housing Census Report」</t>
    <phoneticPr fontId="7" type="noConversion"/>
  </si>
  <si>
    <t>합 계
Total</t>
    <phoneticPr fontId="5" type="noConversion"/>
  </si>
  <si>
    <t>…</t>
    <phoneticPr fontId="28" type="noConversion"/>
  </si>
  <si>
    <t>74</t>
    <phoneticPr fontId="7" type="noConversion"/>
  </si>
  <si>
    <t>Ⅲ. Population / 75</t>
    <phoneticPr fontId="7" type="noConversion"/>
  </si>
  <si>
    <t>76 / Ⅲ. 인  구</t>
    <phoneticPr fontId="7" type="noConversion"/>
  </si>
  <si>
    <t>Ⅲ. Population / 79</t>
    <phoneticPr fontId="7" type="noConversion"/>
  </si>
  <si>
    <t>80 / Ⅲ. 인  구</t>
    <phoneticPr fontId="7" type="noConversion"/>
  </si>
  <si>
    <t>82 / Ⅲ. 인  구</t>
    <phoneticPr fontId="7" type="noConversion"/>
  </si>
  <si>
    <t>84 / Ⅲ. 인  구</t>
    <phoneticPr fontId="7" type="noConversion"/>
  </si>
  <si>
    <t>Ⅲ. Population / 85</t>
    <phoneticPr fontId="7" type="noConversion"/>
  </si>
  <si>
    <t>86 / Ⅲ. 인  구</t>
    <phoneticPr fontId="7" type="noConversion"/>
  </si>
  <si>
    <t xml:space="preserve"> Ⅲ. Population / 87</t>
    <phoneticPr fontId="5" type="noConversion"/>
  </si>
  <si>
    <t>88 / Ⅲ. 인  구</t>
    <phoneticPr fontId="7" type="noConversion"/>
  </si>
  <si>
    <t>Ⅲ. Population / 89</t>
    <phoneticPr fontId="7" type="noConversion"/>
  </si>
  <si>
    <t>90 / Ⅲ. 인  구</t>
    <phoneticPr fontId="7" type="noConversion"/>
  </si>
  <si>
    <t>Ⅲ. Population / 91</t>
    <phoneticPr fontId="7" type="noConversion"/>
  </si>
  <si>
    <t>92 / Ⅲ. 인  구</t>
    <phoneticPr fontId="7" type="noConversion"/>
  </si>
  <si>
    <t>Ⅲ. Population / 93</t>
    <phoneticPr fontId="7" type="noConversion"/>
  </si>
  <si>
    <t>94 / Ⅲ. 인  구</t>
    <phoneticPr fontId="7" type="noConversion"/>
  </si>
  <si>
    <t>Ⅲ. Population / 95</t>
    <phoneticPr fontId="7" type="noConversion"/>
  </si>
  <si>
    <t>96 / Ⅲ. 인  구</t>
    <phoneticPr fontId="7" type="noConversion"/>
  </si>
  <si>
    <t>Ⅲ. Population / 97</t>
    <phoneticPr fontId="7" type="noConversion"/>
  </si>
  <si>
    <t>98 / Ⅲ. 인  구</t>
    <phoneticPr fontId="7" type="noConversion"/>
  </si>
  <si>
    <t>Ⅲ. Population / 99</t>
    <phoneticPr fontId="7" type="noConversion"/>
  </si>
  <si>
    <t>100 / Ⅲ. 인  구</t>
    <phoneticPr fontId="7" type="noConversion"/>
  </si>
  <si>
    <t>Ⅲ. Population / 101</t>
    <phoneticPr fontId="7" type="noConversion"/>
  </si>
  <si>
    <t>102 / Ⅲ. 인  구</t>
    <phoneticPr fontId="7" type="noConversion"/>
  </si>
  <si>
    <t>Ⅲ. Population / 103</t>
    <phoneticPr fontId="7" type="noConversion"/>
  </si>
  <si>
    <t>104 / Ⅲ. 인  구</t>
    <phoneticPr fontId="7" type="noConversion"/>
  </si>
  <si>
    <t>Ⅲ. Population / 105</t>
    <phoneticPr fontId="7" type="noConversion"/>
  </si>
  <si>
    <t>106 / Ⅲ. 인  구</t>
    <phoneticPr fontId="7" type="noConversion"/>
  </si>
  <si>
    <t>Ⅲ. Population / 107</t>
    <phoneticPr fontId="7" type="noConversion"/>
  </si>
  <si>
    <t>108 / Ⅲ. 인  구</t>
    <phoneticPr fontId="7" type="noConversion"/>
  </si>
  <si>
    <t>Ⅲ. Population / 109</t>
    <phoneticPr fontId="7" type="noConversion"/>
  </si>
  <si>
    <t>110 / Ⅲ. 인  구</t>
    <phoneticPr fontId="7" type="noConversion"/>
  </si>
  <si>
    <t>Ⅲ. Population / 111</t>
    <phoneticPr fontId="7" type="noConversion"/>
  </si>
  <si>
    <t>112 / Ⅲ. 인  구</t>
    <phoneticPr fontId="7" type="noConversion"/>
  </si>
  <si>
    <t>Ⅲ. Population / 113</t>
    <phoneticPr fontId="7" type="noConversion"/>
  </si>
  <si>
    <t>Ⅲ. Population / 117</t>
    <phoneticPr fontId="28" type="noConversion"/>
  </si>
  <si>
    <t>118 / Ⅲ. 인  구</t>
    <phoneticPr fontId="7" type="noConversion"/>
  </si>
  <si>
    <t>116 / Ⅲ. 인  구</t>
    <phoneticPr fontId="7" type="noConversion"/>
  </si>
  <si>
    <t>120 / Ⅲ. 인  구</t>
    <phoneticPr fontId="7" type="noConversion"/>
  </si>
  <si>
    <t>122 / Ⅲ. 인  구</t>
    <phoneticPr fontId="7" type="noConversion"/>
  </si>
  <si>
    <t>Ⅲ. Population / 123</t>
    <phoneticPr fontId="7" type="noConversion"/>
  </si>
  <si>
    <t>124 / Ⅲ. 인  구</t>
    <phoneticPr fontId="7" type="noConversion"/>
  </si>
  <si>
    <t>Ⅲ. Population / 125</t>
    <phoneticPr fontId="7" type="noConversion"/>
  </si>
  <si>
    <t>In-migrants</t>
    <phoneticPr fontId="7" type="noConversion"/>
  </si>
  <si>
    <t>126 / Ⅲ. 인  구</t>
    <phoneticPr fontId="7" type="noConversion"/>
  </si>
  <si>
    <t>Ⅲ. Population / 127</t>
    <phoneticPr fontId="7" type="noConversion"/>
  </si>
  <si>
    <t>128 / Ⅲ. 인  구</t>
    <phoneticPr fontId="7" type="noConversion"/>
  </si>
  <si>
    <t>Ⅲ. Population / 129</t>
    <phoneticPr fontId="7" type="noConversion"/>
  </si>
  <si>
    <t>In-</t>
    <phoneticPr fontId="7" type="noConversion"/>
  </si>
  <si>
    <t>130 / Ⅲ. 인  구</t>
    <phoneticPr fontId="7" type="noConversion"/>
  </si>
  <si>
    <t>Ⅲ. Population / 131</t>
    <phoneticPr fontId="7" type="noConversion"/>
  </si>
  <si>
    <t>132 / Ⅲ. 인  구</t>
    <phoneticPr fontId="7" type="noConversion"/>
  </si>
  <si>
    <t>Ⅲ. Population / 133</t>
    <phoneticPr fontId="7" type="noConversion"/>
  </si>
  <si>
    <t>134 / Ⅲ. 인  구</t>
    <phoneticPr fontId="7" type="noConversion"/>
  </si>
  <si>
    <t>Ⅲ. Population / 135</t>
    <phoneticPr fontId="7" type="noConversion"/>
  </si>
  <si>
    <t>136 / Ⅲ. 인  구</t>
    <phoneticPr fontId="7" type="noConversion"/>
  </si>
  <si>
    <t>Ⅲ. Population / 137</t>
    <phoneticPr fontId="7" type="noConversion"/>
  </si>
  <si>
    <t>138 / Ⅲ. 인  구</t>
    <phoneticPr fontId="7" type="noConversion"/>
  </si>
  <si>
    <t>Ⅲ. Population / 139</t>
    <phoneticPr fontId="7" type="noConversion"/>
  </si>
  <si>
    <t>140 / Ⅲ. 인  구</t>
    <phoneticPr fontId="7" type="noConversion"/>
  </si>
  <si>
    <t>Ⅲ. Population / 141</t>
    <phoneticPr fontId="7" type="noConversion"/>
  </si>
  <si>
    <t>142 / Ⅲ. 인  구</t>
    <phoneticPr fontId="7" type="noConversion"/>
  </si>
  <si>
    <t>Ⅲ. Population / 143</t>
    <phoneticPr fontId="7" type="noConversion"/>
  </si>
  <si>
    <t>144 / Ⅲ. 인  구</t>
    <phoneticPr fontId="7" type="noConversion"/>
  </si>
  <si>
    <t>Ⅲ. Population / 145</t>
    <phoneticPr fontId="7" type="noConversion"/>
  </si>
  <si>
    <t>146 / Ⅲ. 인  구</t>
    <phoneticPr fontId="7" type="noConversion"/>
  </si>
  <si>
    <t>Ⅲ. Population / 147</t>
    <phoneticPr fontId="7" type="noConversion"/>
  </si>
  <si>
    <t>148 / Ⅲ. 인  구</t>
    <phoneticPr fontId="7" type="noConversion"/>
  </si>
  <si>
    <t>Ⅲ. Population / 149</t>
    <phoneticPr fontId="7" type="noConversion"/>
  </si>
  <si>
    <t>150 / Ⅲ. 인  구</t>
    <phoneticPr fontId="7" type="noConversion"/>
  </si>
  <si>
    <t>Ⅲ. Population / 151</t>
    <phoneticPr fontId="28" type="noConversion"/>
  </si>
  <si>
    <t>152 / Ⅲ. 인 구</t>
    <phoneticPr fontId="28" type="noConversion"/>
  </si>
  <si>
    <t>Ⅲ. Population / 153</t>
    <phoneticPr fontId="28" type="noConversion"/>
  </si>
  <si>
    <t>154 / Ⅲ. 인 구</t>
    <phoneticPr fontId="28" type="noConversion"/>
  </si>
  <si>
    <t>Ⅲ. Population / 155</t>
    <phoneticPr fontId="28" type="noConversion"/>
  </si>
  <si>
    <t>156 / Ⅲ. 인 구</t>
    <phoneticPr fontId="28" type="noConversion"/>
  </si>
  <si>
    <t>Ⅲ. Population / 157</t>
    <phoneticPr fontId="28" type="noConversion"/>
  </si>
  <si>
    <t>158 / Ⅲ. 인 구</t>
    <phoneticPr fontId="28" type="noConversion"/>
  </si>
  <si>
    <t>Ⅲ. Population / 159</t>
    <phoneticPr fontId="28" type="noConversion"/>
  </si>
  <si>
    <t>160 / Ⅲ. 인 구</t>
    <phoneticPr fontId="28" type="noConversion"/>
  </si>
  <si>
    <t>Ⅲ. Population / 161</t>
    <phoneticPr fontId="28" type="noConversion"/>
  </si>
  <si>
    <t>162 / Ⅲ. 인 구</t>
    <phoneticPr fontId="28" type="noConversion"/>
  </si>
  <si>
    <t>Ⅲ. Population / 163</t>
    <phoneticPr fontId="28" type="noConversion"/>
  </si>
  <si>
    <t>164 / Ⅲ. 인 구</t>
    <phoneticPr fontId="28" type="noConversion"/>
  </si>
  <si>
    <t>Ⅲ. Population / 165</t>
    <phoneticPr fontId="28" type="noConversion"/>
  </si>
  <si>
    <t>166 / Ⅲ. 인 구</t>
    <phoneticPr fontId="28" type="noConversion"/>
  </si>
  <si>
    <t>Ⅲ. Population / 167</t>
    <phoneticPr fontId="28" type="noConversion"/>
  </si>
  <si>
    <t>168 / Ⅲ. 인 구</t>
    <phoneticPr fontId="28" type="noConversion"/>
  </si>
  <si>
    <r>
      <t>19-1. 시</t>
    </r>
    <r>
      <rPr>
        <b/>
        <sz val="17"/>
        <rFont val="나눔고딕 ExtraBold"/>
        <family val="3"/>
        <charset val="129"/>
      </rPr>
      <t>·</t>
    </r>
    <r>
      <rPr>
        <b/>
        <sz val="17"/>
        <rFont val="굴림"/>
        <family val="3"/>
        <charset val="129"/>
      </rPr>
      <t>군별 사망원인별 사망</t>
    </r>
    <phoneticPr fontId="14" type="noConversion"/>
  </si>
  <si>
    <t>19-1. 시·군별 사망원인별 사망(계속)</t>
    <phoneticPr fontId="14" type="noConversion"/>
  </si>
  <si>
    <t>19-1. 시·군별 사망원인별 사망(계속)</t>
    <phoneticPr fontId="14" type="noConversion"/>
  </si>
  <si>
    <t>1. 인구추이(계속)  Population Trend (cont'd)</t>
    <phoneticPr fontId="7" type="noConversion"/>
  </si>
  <si>
    <t>3. Households and Population by Eup, Myeon &amp; Dong(Recent Year)(Cont'd)</t>
    <phoneticPr fontId="5" type="noConversion"/>
  </si>
  <si>
    <r>
      <t xml:space="preserve">자료 : 정책기획관실 </t>
    </r>
    <r>
      <rPr>
        <sz val="8"/>
        <rFont val="MS Gothic"/>
        <family val="3"/>
        <charset val="128"/>
      </rPr>
      <t>｢</t>
    </r>
    <r>
      <rPr>
        <sz val="8"/>
        <rFont val="돋움"/>
        <family val="3"/>
        <charset val="129"/>
      </rPr>
      <t>주민등록인구통계</t>
    </r>
    <r>
      <rPr>
        <sz val="8"/>
        <rFont val="MS Gothic"/>
        <family val="3"/>
        <charset val="128"/>
      </rPr>
      <t>｣</t>
    </r>
    <phoneticPr fontId="7" type="noConversion"/>
  </si>
  <si>
    <t>주 : 5, 0자 연도는 통계청 인구주택총조사(5년마다 실시) 결과,  2015년부터 주민등록인구통계 자료</t>
    <phoneticPr fontId="7" type="noConversion"/>
  </si>
  <si>
    <t>4. Population by Age(5-year age group) and Gender(Cont'd)</t>
    <phoneticPr fontId="7" type="noConversion"/>
  </si>
  <si>
    <t>주)  * : 5건 이하(미상인 경우와 0건인 경우에는 적용하지 않음.)</t>
    <phoneticPr fontId="14" type="noConversion"/>
  </si>
  <si>
    <t>Source : Policy Planning Division</t>
    <phoneticPr fontId="7" type="noConversion"/>
  </si>
  <si>
    <t>Source : Policy Planning Division, 「Populaton Statistics based Resident Registration」</t>
    <phoneticPr fontId="7" type="noConversion"/>
  </si>
  <si>
    <t>Source : Policy Planning Division</t>
    <phoneticPr fontId="7" type="noConversion"/>
  </si>
  <si>
    <t>Source : Policy Planning Division,「Populaton Statistics based Resident Registration」</t>
    <phoneticPr fontId="5" type="noConversion"/>
  </si>
  <si>
    <t xml:space="preserve"> Source : Policy Planning Division,「 Populaton Statistics based Resident Registration」</t>
    <phoneticPr fontId="7" type="noConversion"/>
  </si>
  <si>
    <t xml:space="preserve"> Source : Policy Planning Division,「Populaton Statistics based Resident Registration」</t>
    <phoneticPr fontId="7" type="noConversion"/>
  </si>
  <si>
    <t>Unit : person</t>
    <phoneticPr fontId="5" type="noConversion"/>
  </si>
  <si>
    <t>Source : Policy Planning Division,「Populaton Statistics based Resident Registration」</t>
  </si>
  <si>
    <t>Unit : person</t>
    <phoneticPr fontId="28" type="noConversion"/>
  </si>
  <si>
    <t>Source : Statistics Korea</t>
    <phoneticPr fontId="28" type="noConversion"/>
  </si>
  <si>
    <t>2010</t>
    <phoneticPr fontId="28" type="noConversion"/>
  </si>
  <si>
    <t>2015</t>
    <phoneticPr fontId="28" type="noConversion"/>
  </si>
  <si>
    <t>2016</t>
  </si>
  <si>
    <t>국적별
Nationality</t>
    <phoneticPr fontId="5" type="noConversion"/>
  </si>
  <si>
    <t>중국
China</t>
    <phoneticPr fontId="28" type="noConversion"/>
  </si>
  <si>
    <r>
      <t xml:space="preserve">미국
</t>
    </r>
    <r>
      <rPr>
        <sz val="8"/>
        <color theme="1"/>
        <rFont val="돋움"/>
        <family val="3"/>
        <charset val="129"/>
      </rPr>
      <t>United States</t>
    </r>
    <phoneticPr fontId="28" type="noConversion"/>
  </si>
  <si>
    <t>캐나다
Canada</t>
    <phoneticPr fontId="28" type="noConversion"/>
  </si>
  <si>
    <t>기타
Others</t>
    <phoneticPr fontId="28" type="noConversion"/>
  </si>
  <si>
    <t>…</t>
    <phoneticPr fontId="28" type="noConversion"/>
  </si>
  <si>
    <t>주 : 2013년부터 작성 , 2016년부터 서식 변경</t>
    <phoneticPr fontId="5" type="noConversion"/>
  </si>
  <si>
    <t xml:space="preserve">          (외국국적동포거소신고자 현황)</t>
    <phoneticPr fontId="28" type="noConversion"/>
  </si>
  <si>
    <t>1. 인구추이</t>
    <phoneticPr fontId="7" type="noConversion"/>
  </si>
  <si>
    <t>2. 시군별 세대 및 인구</t>
    <phoneticPr fontId="7" type="noConversion"/>
  </si>
  <si>
    <t>효자면</t>
    <phoneticPr fontId="5" type="noConversion"/>
  </si>
  <si>
    <t>은풍면</t>
    <phoneticPr fontId="5" type="noConversion"/>
  </si>
  <si>
    <t xml:space="preserve"> </t>
    <phoneticPr fontId="28" type="noConversion"/>
  </si>
  <si>
    <t>Ⅲ. Population / 81</t>
    <phoneticPr fontId="7" type="noConversion"/>
  </si>
  <si>
    <t xml:space="preserve">2. 시·군별 세대 및 인구(주민등록인구) </t>
    <phoneticPr fontId="5" type="noConversion"/>
  </si>
  <si>
    <t>2. Households and Population by Si, Gun(Resident Registration)</t>
    <phoneticPr fontId="5" type="noConversion"/>
  </si>
  <si>
    <t>가. 등록인구 Population</t>
    <phoneticPr fontId="5" type="noConversion"/>
  </si>
  <si>
    <t>단위 : 세대, 명</t>
    <phoneticPr fontId="5" type="noConversion"/>
  </si>
  <si>
    <t>Unit : household, person</t>
    <phoneticPr fontId="28" type="noConversion"/>
  </si>
  <si>
    <t>단위 : 세대, 명</t>
    <phoneticPr fontId="5" type="noConversion"/>
  </si>
  <si>
    <t xml:space="preserve"> </t>
    <phoneticPr fontId="5" type="noConversion"/>
  </si>
  <si>
    <t>Unit : household, person</t>
    <phoneticPr fontId="5" type="noConversion"/>
  </si>
  <si>
    <t>연별 및 시군별
Year &amp; Si, Gun</t>
    <phoneticPr fontId="5" type="noConversion"/>
  </si>
  <si>
    <r>
      <t>세대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Number of households</t>
    </r>
    <phoneticPr fontId="5" type="noConversion"/>
  </si>
  <si>
    <t>인 구 Population</t>
    <phoneticPr fontId="5" type="noConversion"/>
  </si>
  <si>
    <t>연별 및 시군별
Year &amp; Si, Gun</t>
    <phoneticPr fontId="5" type="noConversion"/>
  </si>
  <si>
    <t>세대당인구
Person per household</t>
    <phoneticPr fontId="5" type="noConversion"/>
  </si>
  <si>
    <t>평균연령
Average age</t>
    <phoneticPr fontId="5" type="noConversion"/>
  </si>
  <si>
    <t>인구밀도
Population density</t>
    <phoneticPr fontId="5" type="noConversion"/>
  </si>
  <si>
    <t>한국인  Korean</t>
    <phoneticPr fontId="5" type="noConversion"/>
  </si>
  <si>
    <t>외국인  Foreigner</t>
    <phoneticPr fontId="5" type="noConversion"/>
  </si>
  <si>
    <t>남
Male</t>
    <phoneticPr fontId="5" type="noConversion"/>
  </si>
  <si>
    <t>여
Female</t>
    <phoneticPr fontId="5" type="noConversion"/>
  </si>
  <si>
    <t>면적(㎢)
Area</t>
    <phoneticPr fontId="5" type="noConversion"/>
  </si>
  <si>
    <t>…</t>
    <phoneticPr fontId="5" type="noConversion"/>
  </si>
  <si>
    <t>2013</t>
    <phoneticPr fontId="5" type="noConversion"/>
  </si>
  <si>
    <t>Pohang</t>
    <phoneticPr fontId="5" type="noConversion"/>
  </si>
  <si>
    <t>…</t>
    <phoneticPr fontId="5" type="noConversion"/>
  </si>
  <si>
    <t>영덕군</t>
    <phoneticPr fontId="5" type="noConversion"/>
  </si>
  <si>
    <t>Source : Policy Planning Division, 「Populaton Statistics based Resident Registration」</t>
    <phoneticPr fontId="5" type="noConversion"/>
  </si>
  <si>
    <t>Source : Policy Planning Division, 「Populaton Statistics based Resident Registration」</t>
    <phoneticPr fontId="5" type="noConversion"/>
  </si>
  <si>
    <r>
      <t>등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>록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>인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>구</t>
    </r>
    <r>
      <rPr>
        <sz val="9"/>
        <color theme="1"/>
        <rFont val="Abadi MT Condensed Light"/>
        <family val="2"/>
      </rPr>
      <t xml:space="preserve">  Registered Population</t>
    </r>
    <phoneticPr fontId="7" type="noConversion"/>
  </si>
  <si>
    <t>등 록 인 구  Registered Population</t>
    <phoneticPr fontId="28" type="noConversion"/>
  </si>
  <si>
    <t>인구증가율
(%)
Population 
increase rate</t>
    <phoneticPr fontId="7" type="noConversion"/>
  </si>
  <si>
    <t>Person 65 years</t>
    <phoneticPr fontId="28" type="noConversion"/>
  </si>
  <si>
    <t>외 국 국 적 동 포    거 소 신 고 인  Foreigner Address population</t>
    <phoneticPr fontId="28" type="noConversion"/>
  </si>
  <si>
    <t>등 록 인 구 Population</t>
    <phoneticPr fontId="5" type="noConversion"/>
  </si>
  <si>
    <t>등 록 인 구 Population</t>
    <phoneticPr fontId="5" type="noConversion"/>
  </si>
  <si>
    <t>합 계  Total</t>
    <phoneticPr fontId="5" type="noConversion"/>
  </si>
  <si>
    <t>65세 이상
고령자
Person 65 years old and over</t>
    <phoneticPr fontId="5" type="noConversion"/>
  </si>
  <si>
    <t>등 록 인 구  Population</t>
    <phoneticPr fontId="5" type="noConversion"/>
  </si>
  <si>
    <t>합 계
Total</t>
    <phoneticPr fontId="5" type="noConversion"/>
  </si>
  <si>
    <t xml:space="preserve">65세 이상 고령자
Person 65 years
old and over </t>
    <phoneticPr fontId="5" type="noConversion"/>
  </si>
  <si>
    <t xml:space="preserve">Homigot </t>
    <phoneticPr fontId="5" type="noConversion"/>
  </si>
  <si>
    <t>Bodeok</t>
    <phoneticPr fontId="5" type="noConversion"/>
  </si>
  <si>
    <t>Sandong</t>
    <phoneticPr fontId="5" type="noConversion"/>
  </si>
  <si>
    <t>Sabeol</t>
    <phoneticPr fontId="5" type="noConversion"/>
  </si>
  <si>
    <t>Mungyeong</t>
    <phoneticPr fontId="5" type="noConversion"/>
  </si>
  <si>
    <t>Jinryang</t>
    <phoneticPr fontId="5" type="noConversion"/>
  </si>
  <si>
    <t>Apryang</t>
    <phoneticPr fontId="5" type="noConversion"/>
  </si>
  <si>
    <t>Yeonghae</t>
    <phoneticPr fontId="5" type="noConversion"/>
  </si>
  <si>
    <t>Gaknam</t>
    <phoneticPr fontId="5" type="noConversion"/>
  </si>
  <si>
    <t>Yakmok</t>
    <phoneticPr fontId="5" type="noConversion"/>
  </si>
  <si>
    <t>Eunpung</t>
    <phoneticPr fontId="5" type="noConversion"/>
  </si>
  <si>
    <t>초등학교
Elementary School</t>
    <phoneticPr fontId="5" type="noConversion"/>
  </si>
  <si>
    <t>중학교
Middle School</t>
    <phoneticPr fontId="5" type="noConversion"/>
  </si>
  <si>
    <t>고등학교
High School</t>
    <phoneticPr fontId="5" type="noConversion"/>
  </si>
  <si>
    <t>대학
Junior College</t>
    <phoneticPr fontId="5" type="noConversion"/>
  </si>
  <si>
    <t>대학원 
이상
Graduate School</t>
    <phoneticPr fontId="5" type="noConversion"/>
  </si>
  <si>
    <t>여
Female</t>
    <phoneticPr fontId="28" type="noConversion"/>
  </si>
  <si>
    <r>
      <t xml:space="preserve">사글세
</t>
    </r>
    <r>
      <rPr>
        <sz val="8"/>
        <rFont val="돋움"/>
        <family val="3"/>
        <charset val="129"/>
      </rPr>
      <t>Monthly rent for lump sum payment of the rental period in advance</t>
    </r>
    <phoneticPr fontId="5" type="noConversion"/>
  </si>
  <si>
    <t>사망  Deaths</t>
    <phoneticPr fontId="7" type="noConversion"/>
  </si>
  <si>
    <r>
      <t>혼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인
Marriages</t>
    </r>
    <phoneticPr fontId="7" type="noConversion"/>
  </si>
  <si>
    <r>
      <t>이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혼
Divorces</t>
    </r>
    <phoneticPr fontId="7" type="noConversion"/>
  </si>
  <si>
    <t>혼  인
Marriages</t>
    <phoneticPr fontId="7" type="noConversion"/>
  </si>
  <si>
    <t>이  혼
Divorces</t>
    <phoneticPr fontId="7" type="noConversion"/>
  </si>
  <si>
    <t xml:space="preserve"> Inter-Metropolitan City and Province migrants</t>
    <phoneticPr fontId="7" type="noConversion"/>
  </si>
  <si>
    <t>Inter-Metropolitan City 
and Province migrants</t>
    <phoneticPr fontId="28" type="noConversion"/>
  </si>
  <si>
    <t>순이동
Net migrants</t>
    <phoneticPr fontId="7" type="noConversion"/>
  </si>
  <si>
    <t xml:space="preserve">같은 시군구내 다른 
읍면동
To other "Eup-Myeon-Dong" in the same "Si-Gun-Gu" </t>
    <phoneticPr fontId="7" type="noConversion"/>
  </si>
  <si>
    <t>미국
USA</t>
    <phoneticPr fontId="28" type="noConversion"/>
  </si>
  <si>
    <t xml:space="preserve">연도별
Year </t>
    <phoneticPr fontId="14" type="noConversion"/>
  </si>
  <si>
    <r>
      <t xml:space="preserve">연도별
</t>
    </r>
    <r>
      <rPr>
        <sz val="8.5"/>
        <rFont val="돋움"/>
        <family val="3"/>
        <charset val="129"/>
      </rPr>
      <t>Year</t>
    </r>
    <phoneticPr fontId="14" type="noConversion"/>
  </si>
  <si>
    <r>
      <t xml:space="preserve">연도별
</t>
    </r>
    <r>
      <rPr>
        <sz val="8.5"/>
        <rFont val="돋움"/>
        <family val="3"/>
        <charset val="129"/>
      </rPr>
      <t xml:space="preserve">Year </t>
    </r>
    <phoneticPr fontId="14" type="noConversion"/>
  </si>
  <si>
    <t>외국인 아내의 국적          Foreign bride's nationality</t>
    <phoneticPr fontId="14" type="noConversion"/>
  </si>
  <si>
    <t>외국인 남편의 국적           Foreign bridegroom's nationality</t>
    <phoneticPr fontId="14" type="noConversion"/>
  </si>
  <si>
    <t>외국인 아내의 국적
Foreign bride's nationality</t>
    <phoneticPr fontId="14" type="noConversion"/>
  </si>
  <si>
    <t>외국인 남편의 국적
Foreign bridegroom's
nationality</t>
    <phoneticPr fontId="14" type="noConversion"/>
  </si>
  <si>
    <t>베트남  Vietnam</t>
    <phoneticPr fontId="14" type="noConversion"/>
  </si>
  <si>
    <t>필리핀  Philippines</t>
    <phoneticPr fontId="14" type="noConversion"/>
  </si>
  <si>
    <t>미국  USA</t>
    <phoneticPr fontId="14" type="noConversion"/>
  </si>
  <si>
    <t>태국  Thailand</t>
    <phoneticPr fontId="14" type="noConversion"/>
  </si>
  <si>
    <t>캐나다  Canada</t>
    <phoneticPr fontId="14" type="noConversion"/>
  </si>
  <si>
    <t>호주  Australia</t>
    <phoneticPr fontId="14" type="noConversion"/>
  </si>
  <si>
    <t>프랑스  France</t>
    <phoneticPr fontId="14" type="noConversion"/>
  </si>
  <si>
    <t>달리 분류되지 않은 증상, 징후
Symptoms, singns and abnormal clinical and laboratory finding, NEC</t>
    <phoneticPr fontId="14" type="noConversion"/>
  </si>
  <si>
    <t>15~19세
15~19 years old</t>
    <phoneticPr fontId="14" type="noConversion"/>
  </si>
  <si>
    <t>20~24세20~24 years old</t>
    <phoneticPr fontId="14" type="noConversion"/>
  </si>
  <si>
    <t>25~29세25~29 years old</t>
    <phoneticPr fontId="14" type="noConversion"/>
  </si>
  <si>
    <t>30~34세30~34 years old</t>
    <phoneticPr fontId="14" type="noConversion"/>
  </si>
  <si>
    <t>35~39세35~39 years old</t>
    <phoneticPr fontId="14" type="noConversion"/>
  </si>
  <si>
    <t>40~44세40~44 years old</t>
    <phoneticPr fontId="14" type="noConversion"/>
  </si>
  <si>
    <t>45~49세45~49 years old</t>
    <phoneticPr fontId="14" type="noConversion"/>
  </si>
  <si>
    <t>50~54세
50~54 years old</t>
    <phoneticPr fontId="14" type="noConversion"/>
  </si>
  <si>
    <t>55~59세
55~59 years old</t>
    <phoneticPr fontId="14" type="noConversion"/>
  </si>
  <si>
    <t>60~64세
60~64 years old</t>
    <phoneticPr fontId="14" type="noConversion"/>
  </si>
  <si>
    <t>65 ~ 69세
65~69 years old</t>
    <phoneticPr fontId="14" type="noConversion"/>
  </si>
  <si>
    <t>70 ~ 74세
70~74 years old</t>
    <phoneticPr fontId="14" type="noConversion"/>
  </si>
  <si>
    <t>여성가구주 가구수 (B)
No. of Female households by marital status</t>
    <phoneticPr fontId="14" type="noConversion"/>
  </si>
  <si>
    <t>사별
Widowed</t>
    <phoneticPr fontId="28" type="noConversion"/>
  </si>
  <si>
    <t>연령미상</t>
    <phoneticPr fontId="28" type="noConversion"/>
  </si>
  <si>
    <t>청도군</t>
    <phoneticPr fontId="28" type="noConversion"/>
  </si>
  <si>
    <t>Hyoja</t>
    <phoneticPr fontId="5" type="noConversion"/>
  </si>
  <si>
    <t>*</t>
    <phoneticPr fontId="28" type="noConversion"/>
  </si>
  <si>
    <t>*</t>
    <phoneticPr fontId="14" type="noConversion"/>
  </si>
  <si>
    <t>*</t>
    <phoneticPr fontId="14" type="noConversion"/>
  </si>
  <si>
    <t xml:space="preserve">4. 연령별(5세 계급) 및 성별 인구 </t>
    <phoneticPr fontId="7" type="noConversion"/>
  </si>
  <si>
    <t xml:space="preserve">자료 : 정책기획관실,「주민등록인구통계」 주 : 1) '98년도 이후 외국인 세대수 제외. 1990년까지는 인구조사 결과이며, </t>
    <phoneticPr fontId="28" type="noConversion"/>
  </si>
  <si>
    <t>Ⅲ. Population / 83</t>
    <phoneticPr fontId="7" type="noConversion"/>
  </si>
  <si>
    <t>14. 상주(야간) · 주간인구</t>
    <phoneticPr fontId="7" type="noConversion"/>
  </si>
  <si>
    <t xml:space="preserve">자료 : 통계청,「인구동향조사」 </t>
    <phoneticPr fontId="7" type="noConversion"/>
  </si>
  <si>
    <t xml:space="preserve">     '남편혼인건수'는 아내의 국적과 상관없는 남자의 전체 혼인건수, 아내 혼인건수도 마찬가지임.</t>
    <phoneticPr fontId="28" type="noConversion"/>
  </si>
  <si>
    <t xml:space="preserve">        (외국국적동포거소신고자 현황)</t>
    <phoneticPr fontId="28" type="noConversion"/>
  </si>
  <si>
    <t>78 / Ⅲ. 인  구</t>
    <phoneticPr fontId="7" type="noConversion"/>
  </si>
  <si>
    <t>Ⅲ. Population / 77</t>
    <phoneticPr fontId="7" type="noConversion"/>
  </si>
  <si>
    <t>1. Population Trend (Cont'd)</t>
    <phoneticPr fontId="7" type="noConversion"/>
  </si>
  <si>
    <t>1. 인구추이  Population Trend</t>
    <phoneticPr fontId="7" type="noConversion"/>
  </si>
  <si>
    <t>가. 등록인구추이  Registered population Trend</t>
    <phoneticPr fontId="7" type="noConversion"/>
  </si>
  <si>
    <t>1. 인구추이(계속)  Population Trend (Cont'd)</t>
    <phoneticPr fontId="7" type="noConversion"/>
  </si>
  <si>
    <t>가. 등록인구추이(계속)  Registered population Trend (Cont'd)</t>
    <phoneticPr fontId="7" type="noConversion"/>
  </si>
  <si>
    <t>나. 거소신고인수  Address population Trend (cont'd)</t>
    <phoneticPr fontId="28" type="noConversion"/>
  </si>
  <si>
    <t xml:space="preserve">      2016년 부터 "평균연령" 항목 추가</t>
    <phoneticPr fontId="5" type="noConversion"/>
  </si>
  <si>
    <t xml:space="preserve">      2016년 부터 "평균연령" 항목 추가</t>
    <phoneticPr fontId="5" type="noConversion"/>
  </si>
  <si>
    <t xml:space="preserve">      2015년 자료부터 혼인상태 "미상" → "기타"(동거, 별거) 로 변경</t>
    <phoneticPr fontId="5" type="noConversion"/>
  </si>
  <si>
    <t xml:space="preserve">      2013년 자료부터 "계" → "남여" 항목 추가</t>
    <phoneticPr fontId="28" type="noConversion"/>
  </si>
  <si>
    <t>자료 : 통계청,「인구주택총조사」</t>
    <phoneticPr fontId="28" type="noConversion"/>
  </si>
  <si>
    <t>Source : Statistics Korea, Population and Housing Census Report</t>
    <phoneticPr fontId="5" type="noConversion"/>
  </si>
  <si>
    <r>
      <t>10. 인구이동(계속)</t>
    </r>
    <r>
      <rPr>
        <b/>
        <vertAlign val="superscript"/>
        <sz val="17"/>
        <rFont val="굴림"/>
        <family val="3"/>
        <charset val="129"/>
      </rPr>
      <t>1)</t>
    </r>
    <phoneticPr fontId="7" type="noConversion"/>
  </si>
  <si>
    <t xml:space="preserve">주 : 1) 주민등록 전출입신고에 의한 자료이며 시도내 이동은 전입인구 기준, </t>
    <phoneticPr fontId="7" type="noConversion"/>
  </si>
  <si>
    <t xml:space="preserve">         국외이동은 제외</t>
    <phoneticPr fontId="7" type="noConversion"/>
  </si>
  <si>
    <t>주 : 1) 주민등록 전출입신고에 의한 자료이며 시도내 이동은 전입인구 기준, 국외이동은 제외</t>
    <phoneticPr fontId="7" type="noConversion"/>
  </si>
  <si>
    <t>주 : 2013년 부터 "남, 여" 항목 추가</t>
    <phoneticPr fontId="5" type="noConversion"/>
  </si>
  <si>
    <t>자료 : 정책기획관실,「주민등록인구통계」</t>
    <phoneticPr fontId="28" type="noConversion"/>
  </si>
  <si>
    <t xml:space="preserve">      Marriages of Bridegroom is the number of total marriages of Bridegroom regardless of Bride's nationality.</t>
    <phoneticPr fontId="28" type="noConversion"/>
  </si>
  <si>
    <t xml:space="preserve">      Vice versa for Marriages of Bride.</t>
    <phoneticPr fontId="28" type="noConversion"/>
  </si>
  <si>
    <t>단위 : 인구 십만명당 명</t>
    <phoneticPr fontId="7" type="noConversion"/>
  </si>
  <si>
    <t>Unit : deaths, per 100 thousand population</t>
    <phoneticPr fontId="14" type="noConversion"/>
  </si>
  <si>
    <t>자료:「인구동향조사」통계청 인구동향과</t>
    <phoneticPr fontId="28" type="noConversion"/>
  </si>
  <si>
    <t>자료 :「인구동향조사」통계청 인구동향과</t>
    <phoneticPr fontId="28" type="noConversion"/>
  </si>
  <si>
    <t>주 : 2012년자료 부터 "합계" → "평균"으로 변경</t>
    <phoneticPr fontId="28" type="noConversion"/>
  </si>
  <si>
    <t>자료 :「인구주택총조사」통계청 인구조사과</t>
    <phoneticPr fontId="28" type="noConversion"/>
  </si>
  <si>
    <t>주 :1) 일반가구를 대상으로 집계(비혈연가구, 1인가구포항) 단, 집단가구(6인이상 비혈연가구, 기숙사, 사회시설 등) 및 외국인가구는 제외</t>
    <phoneticPr fontId="28" type="noConversion"/>
  </si>
  <si>
    <t xml:space="preserve">     2) 여성가구주 가구 비율 = (B)/(A)*100</t>
    <phoneticPr fontId="28" type="noConversion"/>
  </si>
  <si>
    <t xml:space="preserve">     2014년 자료부터 세부항목 추가</t>
    <phoneticPr fontId="28" type="noConversion"/>
  </si>
  <si>
    <t>나. 거소신고인수  Address population Trend</t>
    <phoneticPr fontId="7" type="noConversion"/>
  </si>
  <si>
    <t>2. 시·군별 세대 및 인구(주민등록인구)(계속)</t>
    <phoneticPr fontId="5" type="noConversion"/>
  </si>
  <si>
    <t>가. 등록인구(계속)</t>
    <phoneticPr fontId="5" type="noConversion"/>
  </si>
  <si>
    <t>2. Households and Population by Si, Gun(Resident Registration)(cont'd)</t>
    <phoneticPr fontId="5" type="noConversion"/>
  </si>
  <si>
    <t>가. Population(cont'd)</t>
    <phoneticPr fontId="5" type="noConversion"/>
  </si>
  <si>
    <t>8. Ordinary Households by Rooms Used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</si>
</sst>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0.0"/>
    <numFmt numFmtId="180" formatCode="0,000.00"/>
    <numFmt numFmtId="181" formatCode="#,##0_);[Red]\(#,##0\)"/>
    <numFmt numFmtId="182" formatCode="0.0_);[Red]\(0.0\)"/>
    <numFmt numFmtId="183" formatCode="#,##0.0_);[Red]\(#,##0.0\)"/>
    <numFmt numFmtId="184" formatCode="#,##0_ "/>
    <numFmt numFmtId="185" formatCode="#,##0.00_);[Red]\(#,##0.00\)"/>
    <numFmt numFmtId="186" formatCode="0.00_);[Red]\(0.00\)"/>
    <numFmt numFmtId="187" formatCode="0_);[Red]\(0\)"/>
    <numFmt numFmtId="188" formatCode="#,##0.00_ "/>
    <numFmt numFmtId="189" formatCode="#,##0.0_ "/>
    <numFmt numFmtId="190" formatCode="_ * #,##0.00_ ;_ * \-#,##0.00_ ;_ * &quot;-&quot;_ ;_ @_ "/>
    <numFmt numFmtId="191" formatCode="_-* #,##0.0_-;\-* #,##0.0_-;_-* &quot;-&quot;?_-;_-@_-"/>
    <numFmt numFmtId="192" formatCode="_-&quot;₩&quot;* #,##0.0_-;\-&quot;₩&quot;* #,##0.0_-;_-&quot;₩&quot;* &quot;-&quot;?_-;_-@_-"/>
    <numFmt numFmtId="193" formatCode="_-* #,##0.0_-;\-* #,##0.0_-;_-* &quot;-&quot;_-;_-@_-"/>
    <numFmt numFmtId="194" formatCode="_-[$€-2]* #,##0.00_-;\-[$€-2]* #,##0.00_-;_-[$€-2]* &quot;-&quot;??_-"/>
    <numFmt numFmtId="195" formatCode="0.00_ "/>
    <numFmt numFmtId="196" formatCode="0.0_ "/>
    <numFmt numFmtId="197" formatCode="_ * #,##0.00_ ;_ * \-#,##0.00_ ;_ * &quot;-&quot;??_ ;_ @_ "/>
    <numFmt numFmtId="198" formatCode="#,##0.00;[Red]&quot;-&quot;#,##0.00"/>
    <numFmt numFmtId="199" formatCode="#,##0;[Red]&quot;-&quot;#,##0"/>
    <numFmt numFmtId="200" formatCode="&quot;₩&quot;#,##0;[Red]&quot;₩&quot;\-#,##0"/>
    <numFmt numFmtId="201" formatCode="&quot;₩&quot;#,##0.00;[Red]&quot;₩&quot;\-#,##0.00"/>
    <numFmt numFmtId="202" formatCode="&quot;₩&quot;#,##0;&quot;₩&quot;&quot;₩&quot;\-#,##0"/>
    <numFmt numFmtId="203" formatCode="&quot;₩&quot;#,##0.00;&quot;₩&quot;\-#,##0.00"/>
    <numFmt numFmtId="204" formatCode="&quot;₩&quot;#,##0;[Red]&quot;₩&quot;&quot;₩&quot;\-#,##0"/>
    <numFmt numFmtId="205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0" formatCode="&quot;$&quot;#,##0_);[Red]\(&quot;$&quot;#,##0\)"/>
    <numFmt numFmtId="211" formatCode="&quot;$&quot;#,##0.00_);[Red]\(&quot;$&quot;#,##0.00\)"/>
    <numFmt numFmtId="212" formatCode="_ * #,##0.0_ ;_ * \-#,##0.0_ ;_ * &quot;-&quot;_ ;_ @_ "/>
    <numFmt numFmtId="213" formatCode="_ * #,##0_ ;_ * &quot;₩&quot;&quot;₩&quot;\-#,##0_ ;_ * &quot;-&quot;_ ;_ @_ "/>
    <numFmt numFmtId="214" formatCode="_ &quot;₩&quot;* #,##0.00_ ;_ &quot;₩&quot;* &quot;₩&quot;&quot;₩&quot;\-#,##0.00_ ;_ &quot;₩&quot;* &quot;-&quot;??_ ;_ @_ "/>
    <numFmt numFmtId="215" formatCode="_ &quot;₩&quot;* #,##0_ ;_ &quot;₩&quot;* &quot;₩&quot;&quot;₩&quot;\-#,##0_ ;_ &quot;₩&quot;* &quot;-&quot;_ ;_ @_ "/>
    <numFmt numFmtId="216" formatCode="&quot;₩&quot;#,##0.00;[Red]&quot;₩&quot;&quot;₩&quot;&quot;₩&quot;\-#,##0.00"/>
    <numFmt numFmtId="217" formatCode="_ * #,##0.00_ ;_ * &quot;₩&quot;&quot;₩&quot;\-#,##0.00_ ;_ * &quot;-&quot;??_ ;_ @_ "/>
    <numFmt numFmtId="218" formatCode="&quot;R$&quot;#,##0_);[Red]\(&quot;R$&quot;#,##0\)"/>
    <numFmt numFmtId="219" formatCode="0.0%"/>
    <numFmt numFmtId="220" formatCode="&quot;₩&quot;#,##0.00;&quot;₩&quot;&quot;₩&quot;&quot;₩&quot;&quot;₩&quot;&quot;₩&quot;&quot;₩&quot;\-#,##0.00"/>
    <numFmt numFmtId="221" formatCode="_ &quot;₩&quot;* #,##0.00_ ;_ &quot;₩&quot;* &quot;₩&quot;\-#,##0.00_ ;_ &quot;₩&quot;* &quot;-&quot;??_ ;_ @_ "/>
    <numFmt numFmtId="222" formatCode="&quot;₩&quot;#,##0;&quot;₩&quot;&quot;₩&quot;&quot;₩&quot;\-#,##0"/>
    <numFmt numFmtId="223" formatCode="&quot;R$&quot;#,##0_);\(&quot;R$&quot;#,##0\)"/>
    <numFmt numFmtId="224" formatCode="_-* #,##0_-;\!\-* #,##0_-;_-* &quot;-&quot;_-;_-@_-"/>
    <numFmt numFmtId="225" formatCode="#,##0&quot; / XⅡ. 보건 및 사회보장&quot;"/>
    <numFmt numFmtId="226" formatCode="000\-000"/>
    <numFmt numFmtId="227" formatCode="_-* #,##0_-;\-* #,##0_-;_-* &quot;-&quot;_-;@"/>
    <numFmt numFmtId="228" formatCode="#,##0_-;\-#,##0_-;&quot;-&quot;_-;@_-"/>
    <numFmt numFmtId="229" formatCode="#,##0;\-#,##0;&quot;-&quot;;@"/>
    <numFmt numFmtId="230" formatCode="#,##0\ "/>
    <numFmt numFmtId="231" formatCode="_-* #,##0_-;\-* #,##0_-;_-* &quot;-&quot;??_-;_-@_-"/>
    <numFmt numFmtId="232" formatCode="_-* #,##0.0_-;&quot;₩&quot;\!\-* #,##0.0_-;_-* &quot;-&quot;_-;_-@_-"/>
    <numFmt numFmtId="233" formatCode="&quot;Ⅵ. Agriculture, Forestry and Fishing / &quot;#,##0"/>
    <numFmt numFmtId="234" formatCode="_-&quot;₩&quot;* #,##0_-;\!\-&quot;₩&quot;* #,##0_-;_-&quot;₩&quot;* &quot;-&quot;_-;_-@_-"/>
    <numFmt numFmtId="235" formatCode="_-* #,##0_-;\-* #,##0_-;_-* &quot;-&quot;_-;\ \ @"/>
    <numFmt numFmtId="236" formatCode="_ * #,##0_ ;_ * \-#,##0_ ;_ * &quot;-&quot;_ ;@"/>
    <numFmt numFmtId="237" formatCode="0_ "/>
  </numFmts>
  <fonts count="250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9"/>
      <name val="굴림체"/>
      <family val="3"/>
      <charset val="129"/>
    </font>
    <font>
      <sz val="9"/>
      <name val="바탕"/>
      <family val="1"/>
      <charset val="129"/>
    </font>
    <font>
      <sz val="8"/>
      <name val="바탕"/>
      <family val="1"/>
      <charset val="129"/>
    </font>
    <font>
      <sz val="9"/>
      <name val="돋움"/>
      <family val="3"/>
      <charset val="129"/>
    </font>
    <font>
      <sz val="12"/>
      <name val="바탕"/>
      <family val="1"/>
      <charset val="129"/>
    </font>
    <font>
      <b/>
      <sz val="9"/>
      <name val="돋움"/>
      <family val="3"/>
      <charset val="129"/>
    </font>
    <font>
      <sz val="9"/>
      <name val="바탕체"/>
      <family val="1"/>
      <charset val="129"/>
    </font>
    <font>
      <b/>
      <sz val="15"/>
      <name val="굴림"/>
      <family val="3"/>
      <charset val="129"/>
    </font>
    <font>
      <b/>
      <sz val="17"/>
      <name val="굴림"/>
      <family val="3"/>
      <charset val="129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1"/>
      <name val="돋움"/>
      <family val="3"/>
      <charset val="129"/>
    </font>
    <font>
      <sz val="9"/>
      <color indexed="8"/>
      <name val="바탕"/>
      <family val="1"/>
      <charset val="129"/>
    </font>
    <font>
      <sz val="9"/>
      <color indexed="8"/>
      <name val="굴림체"/>
      <family val="3"/>
      <charset val="129"/>
    </font>
    <font>
      <sz val="9"/>
      <color indexed="8"/>
      <name val="돋움"/>
      <family val="3"/>
      <charset val="129"/>
    </font>
    <font>
      <b/>
      <sz val="17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b/>
      <sz val="9"/>
      <color indexed="8"/>
      <name val="돋움"/>
      <family val="3"/>
      <charset val="129"/>
    </font>
    <font>
      <sz val="7"/>
      <name val="돋움"/>
      <family val="3"/>
      <charset val="129"/>
    </font>
    <font>
      <b/>
      <sz val="16"/>
      <name val="굴림"/>
      <family val="3"/>
      <charset val="129"/>
    </font>
    <font>
      <sz val="9"/>
      <name val="Abadi MT Condensed Light"/>
      <family val="2"/>
    </font>
    <font>
      <sz val="9"/>
      <name val="돋음"/>
      <family val="3"/>
      <charset val="129"/>
    </font>
    <font>
      <sz val="5"/>
      <name val="돋움"/>
      <family val="3"/>
      <charset val="129"/>
    </font>
    <font>
      <sz val="8"/>
      <name val="바탕체"/>
      <family val="1"/>
      <charset val="129"/>
    </font>
    <font>
      <sz val="6"/>
      <name val="돋움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8.5"/>
      <name val="돋움"/>
      <family val="3"/>
      <charset val="129"/>
    </font>
    <font>
      <sz val="8"/>
      <color indexed="8"/>
      <name val="돋움"/>
      <family val="3"/>
      <charset val="129"/>
    </font>
    <font>
      <b/>
      <vertAlign val="superscript"/>
      <sz val="17"/>
      <name val="굴림"/>
      <family val="3"/>
      <charset val="129"/>
    </font>
    <font>
      <sz val="7"/>
      <name val="바탕체"/>
      <family val="1"/>
      <charset val="129"/>
    </font>
    <font>
      <sz val="17"/>
      <name val="바탕체"/>
      <family val="1"/>
      <charset val="129"/>
    </font>
    <font>
      <b/>
      <sz val="14"/>
      <color indexed="8"/>
      <name val="굴림"/>
      <family val="3"/>
      <charset val="129"/>
    </font>
    <font>
      <sz val="6"/>
      <name val="바탕체"/>
      <family val="1"/>
      <charset val="129"/>
    </font>
    <font>
      <vertAlign val="superscript"/>
      <sz val="9"/>
      <name val="돋움"/>
      <family val="3"/>
      <charset val="129"/>
    </font>
    <font>
      <b/>
      <sz val="8.5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Times New Roman"/>
      <family val="1"/>
    </font>
    <font>
      <sz val="10"/>
      <name val="바탕체"/>
      <family val="1"/>
      <charset val="129"/>
    </font>
    <font>
      <sz val="12"/>
      <name val="돋움"/>
      <family val="3"/>
      <charset val="129"/>
    </font>
    <font>
      <b/>
      <sz val="8"/>
      <name val="돋움"/>
      <family val="3"/>
      <charset val="129"/>
    </font>
    <font>
      <b/>
      <sz val="13"/>
      <name val="굴림"/>
      <family val="3"/>
      <charset val="129"/>
    </font>
    <font>
      <sz val="9"/>
      <name val="굴림"/>
      <family val="3"/>
      <charset val="129"/>
    </font>
    <font>
      <sz val="10"/>
      <color indexed="8"/>
      <name val="HY중고딕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8"/>
      <name val="Arial"/>
      <family val="2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9"/>
      <color indexed="8"/>
      <name val="Abadi MT Condensed Light"/>
      <family val="2"/>
    </font>
    <font>
      <sz val="7.5"/>
      <name val="돋움"/>
      <family val="3"/>
      <charset val="129"/>
    </font>
    <font>
      <sz val="7.5"/>
      <color indexed="8"/>
      <name val="돋움"/>
      <family val="3"/>
      <charset val="129"/>
    </font>
    <font>
      <u/>
      <sz val="12"/>
      <color indexed="12"/>
      <name val="바탕체"/>
      <family val="1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0"/>
      <name val="Helv"/>
      <family val="2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u/>
      <sz val="11"/>
      <color indexed="12"/>
      <name val="맑은 고딕"/>
      <family val="3"/>
      <charset val="129"/>
    </font>
    <font>
      <sz val="12.5"/>
      <color indexed="8"/>
      <name val="휴먼명조"/>
      <family val="3"/>
      <charset val="129"/>
    </font>
    <font>
      <sz val="12.5"/>
      <color indexed="9"/>
      <name val="휴먼명조"/>
      <family val="3"/>
      <charset val="129"/>
    </font>
    <font>
      <sz val="12.5"/>
      <color indexed="10"/>
      <name val="휴먼명조"/>
      <family val="3"/>
      <charset val="129"/>
    </font>
    <font>
      <b/>
      <sz val="12.5"/>
      <color indexed="52"/>
      <name val="휴먼명조"/>
      <family val="3"/>
      <charset val="129"/>
    </font>
    <font>
      <sz val="12.5"/>
      <color indexed="20"/>
      <name val="휴먼명조"/>
      <family val="3"/>
      <charset val="129"/>
    </font>
    <font>
      <sz val="12.5"/>
      <color indexed="60"/>
      <name val="휴먼명조"/>
      <family val="3"/>
      <charset val="129"/>
    </font>
    <font>
      <i/>
      <sz val="12.5"/>
      <color indexed="23"/>
      <name val="휴먼명조"/>
      <family val="3"/>
      <charset val="129"/>
    </font>
    <font>
      <b/>
      <sz val="12.5"/>
      <color indexed="9"/>
      <name val="휴먼명조"/>
      <family val="3"/>
      <charset val="129"/>
    </font>
    <font>
      <sz val="12.5"/>
      <color indexed="52"/>
      <name val="휴먼명조"/>
      <family val="3"/>
      <charset val="129"/>
    </font>
    <font>
      <b/>
      <sz val="12.5"/>
      <color indexed="8"/>
      <name val="휴먼명조"/>
      <family val="3"/>
      <charset val="129"/>
    </font>
    <font>
      <sz val="12.5"/>
      <color indexed="62"/>
      <name val="휴먼명조"/>
      <family val="3"/>
      <charset val="129"/>
    </font>
    <font>
      <b/>
      <sz val="15"/>
      <color indexed="56"/>
      <name val="휴먼명조"/>
      <family val="3"/>
      <charset val="129"/>
    </font>
    <font>
      <b/>
      <sz val="13"/>
      <color indexed="56"/>
      <name val="휴먼명조"/>
      <family val="3"/>
      <charset val="129"/>
    </font>
    <font>
      <b/>
      <sz val="11"/>
      <color indexed="56"/>
      <name val="휴먼명조"/>
      <family val="3"/>
      <charset val="129"/>
    </font>
    <font>
      <sz val="12.5"/>
      <color indexed="17"/>
      <name val="휴먼명조"/>
      <family val="3"/>
      <charset val="129"/>
    </font>
    <font>
      <b/>
      <sz val="12.5"/>
      <color indexed="63"/>
      <name val="휴먼명조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0"/>
      <color indexed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돋움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0"/>
      <color indexed="9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10"/>
      <color indexed="52"/>
      <name val="돋움"/>
      <family val="3"/>
      <charset val="129"/>
    </font>
    <font>
      <sz val="10"/>
      <color indexed="20"/>
      <name val="돋움"/>
      <family val="3"/>
      <charset val="129"/>
    </font>
    <font>
      <sz val="10"/>
      <color indexed="60"/>
      <name val="돋움"/>
      <family val="3"/>
      <charset val="129"/>
    </font>
    <font>
      <i/>
      <sz val="10"/>
      <color indexed="23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52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6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0"/>
      <color indexed="63"/>
      <name val="돋움"/>
      <family val="3"/>
      <charset val="129"/>
    </font>
    <font>
      <sz val="10"/>
      <color indexed="8"/>
      <name val="굴림체"/>
      <family val="3"/>
      <charset val="129"/>
    </font>
    <font>
      <b/>
      <sz val="1"/>
      <color indexed="8"/>
      <name val="한컴바탕"/>
      <family val="1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0"/>
      <color indexed="8"/>
      <name val="Arial"/>
      <family val="2"/>
    </font>
    <font>
      <b/>
      <sz val="14"/>
      <color indexed="8"/>
      <name val="바탕"/>
      <family val="1"/>
      <charset val="129"/>
    </font>
    <font>
      <b/>
      <sz val="16"/>
      <color indexed="8"/>
      <name val="바탕"/>
      <family val="1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한컴바탕"/>
      <family val="1"/>
      <charset val="129"/>
    </font>
    <font>
      <sz val="8"/>
      <color indexed="8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rgb="FF232323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17"/>
      <name val="굴림"/>
      <family val="3"/>
      <charset val="129"/>
    </font>
    <font>
      <sz val="11"/>
      <name val="바탕체"/>
      <family val="1"/>
      <charset val="129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2"/>
      <color theme="1"/>
      <name val="바탕체"/>
      <family val="1"/>
      <charset val="129"/>
    </font>
    <font>
      <sz val="9"/>
      <color theme="1"/>
      <name val="Arial Narrow"/>
      <family val="2"/>
    </font>
    <font>
      <b/>
      <sz val="17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9"/>
      <color theme="1"/>
      <name val="Abadi MT Condensed Light"/>
      <family val="2"/>
    </font>
    <font>
      <vertAlign val="superscript"/>
      <sz val="9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7"/>
      <color theme="1"/>
      <name val="바탕체"/>
      <family val="1"/>
      <charset val="129"/>
    </font>
    <font>
      <sz val="8"/>
      <color theme="1"/>
      <name val="돋움"/>
      <family val="3"/>
      <charset val="129"/>
    </font>
    <font>
      <sz val="8"/>
      <color theme="1"/>
      <name val="바탕체"/>
      <family val="1"/>
      <charset val="129"/>
    </font>
    <font>
      <b/>
      <sz val="15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7.5"/>
      <color theme="1"/>
      <name val="돋움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"/>
      <family val="3"/>
      <charset val="129"/>
    </font>
    <font>
      <b/>
      <sz val="8"/>
      <color theme="1"/>
      <name val="돋움"/>
      <family val="3"/>
      <charset val="129"/>
    </font>
    <font>
      <sz val="9"/>
      <color theme="1"/>
      <name val="바탕"/>
      <family val="1"/>
      <charset val="129"/>
    </font>
    <font>
      <sz val="8"/>
      <color theme="1"/>
      <name val="바탕"/>
      <family val="1"/>
      <charset val="129"/>
    </font>
    <font>
      <sz val="12"/>
      <color theme="1"/>
      <name val="돋움"/>
      <family val="3"/>
      <charset val="129"/>
    </font>
    <font>
      <b/>
      <sz val="13"/>
      <color theme="1"/>
      <name val="굴림"/>
      <family val="3"/>
      <charset val="129"/>
    </font>
    <font>
      <sz val="8"/>
      <name val="굴림체"/>
      <family val="3"/>
      <charset val="129"/>
    </font>
    <font>
      <b/>
      <sz val="17"/>
      <name val="나눔고딕 ExtraBold"/>
      <family val="3"/>
      <charset val="129"/>
    </font>
    <font>
      <sz val="8"/>
      <name val="MS Gothic"/>
      <family val="3"/>
      <charset val="128"/>
    </font>
    <font>
      <sz val="9"/>
      <name val="Dotum"/>
      <family val="3"/>
    </font>
    <font>
      <sz val="11"/>
      <color indexed="8"/>
      <name val="맑은 고딕"/>
      <family val="2"/>
      <scheme val="minor"/>
    </font>
    <font>
      <sz val="9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9"/>
      <color theme="1"/>
      <name val="바탕체"/>
      <family val="1"/>
      <charset val="129"/>
    </font>
    <font>
      <sz val="7.5"/>
      <color theme="1"/>
      <name val="굴림"/>
      <family val="3"/>
      <charset val="129"/>
    </font>
    <font>
      <sz val="9"/>
      <color rgb="FFFF0000"/>
      <name val="Dotum"/>
      <family val="3"/>
    </font>
    <font>
      <sz val="9"/>
      <color theme="1"/>
      <name val="Dotum"/>
      <family val="3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590">
    <xf numFmtId="0" fontId="0" fillId="0" borderId="0"/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4" fillId="0" borderId="0"/>
    <xf numFmtId="0" fontId="124" fillId="0" borderId="0"/>
    <xf numFmtId="0" fontId="35" fillId="0" borderId="0" applyNumberFormat="0" applyFill="0" applyBorder="0" applyAlignment="0" applyProtection="0"/>
    <xf numFmtId="0" fontId="3" fillId="0" borderId="0"/>
    <xf numFmtId="0" fontId="3" fillId="0" borderId="0"/>
    <xf numFmtId="0" fontId="70" fillId="0" borderId="0"/>
    <xf numFmtId="0" fontId="2" fillId="2" borderId="0" applyNumberFormat="0" applyBorder="0" applyAlignment="0" applyProtection="0">
      <alignment vertical="center"/>
    </xf>
    <xf numFmtId="0" fontId="149" fillId="2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149" fillId="3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6" borderId="0" applyNumberFormat="0" applyBorder="0" applyAlignment="0" applyProtection="0">
      <alignment vertical="center"/>
    </xf>
    <xf numFmtId="0" fontId="149" fillId="6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149" fillId="7" borderId="0" applyNumberFormat="0" applyBorder="0" applyAlignment="0" applyProtection="0"/>
    <xf numFmtId="0" fontId="46" fillId="8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1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148" fillId="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130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148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48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48" fillId="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48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149" fillId="9" borderId="0" applyNumberFormat="0" applyBorder="0" applyAlignment="0" applyProtection="0"/>
    <xf numFmtId="0" fontId="2" fillId="11" borderId="0" applyNumberFormat="0" applyBorder="0" applyAlignment="0" applyProtection="0">
      <alignment vertical="center"/>
    </xf>
    <xf numFmtId="0" fontId="149" fillId="11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46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1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130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48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130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48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13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48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130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48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0" fillId="14" borderId="0" applyNumberFormat="0" applyBorder="0" applyAlignment="0" applyProtection="0"/>
    <xf numFmtId="0" fontId="47" fillId="9" borderId="0" applyNumberFormat="0" applyBorder="0" applyAlignment="0" applyProtection="0">
      <alignment vertical="center"/>
    </xf>
    <xf numFmtId="0" fontId="150" fillId="9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150" fillId="11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150" fillId="17" borderId="0" applyNumberFormat="0" applyBorder="0" applyAlignment="0" applyProtection="0"/>
    <xf numFmtId="0" fontId="47" fillId="6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131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164" fillId="14" borderId="0" applyNumberFormat="0" applyBorder="0" applyAlignment="0" applyProtection="0">
      <alignment vertical="center"/>
    </xf>
    <xf numFmtId="0" fontId="164" fillId="1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164" fillId="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164" fillId="11" borderId="0" applyNumberFormat="0" applyBorder="0" applyAlignment="0" applyProtection="0">
      <alignment vertical="center"/>
    </xf>
    <xf numFmtId="0" fontId="164" fillId="11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64" fillId="17" borderId="0" applyNumberFormat="0" applyBorder="0" applyAlignment="0" applyProtection="0">
      <alignment vertical="center"/>
    </xf>
    <xf numFmtId="0" fontId="164" fillId="17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7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/>
    <xf numFmtId="0" fontId="47" fillId="20" borderId="0" applyNumberFormat="0" applyBorder="0" applyAlignment="0" applyProtection="0">
      <alignment vertical="center"/>
    </xf>
    <xf numFmtId="0" fontId="150" fillId="20" borderId="0" applyNumberFormat="0" applyBorder="0" applyAlignment="0" applyProtection="0"/>
    <xf numFmtId="0" fontId="47" fillId="21" borderId="0" applyNumberFormat="0" applyBorder="0" applyAlignment="0" applyProtection="0">
      <alignment vertical="center"/>
    </xf>
    <xf numFmtId="0" fontId="150" fillId="21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8" borderId="0" applyNumberFormat="0" applyBorder="0" applyAlignment="0" applyProtection="0">
      <alignment vertical="center"/>
    </xf>
    <xf numFmtId="0" fontId="150" fillId="18" borderId="0" applyNumberFormat="0" applyBorder="0" applyAlignment="0" applyProtection="0"/>
    <xf numFmtId="0" fontId="82" fillId="0" borderId="0" applyFont="0" applyFill="0" applyBorder="0" applyAlignment="0" applyProtection="0"/>
    <xf numFmtId="201" fontId="75" fillId="0" borderId="0" applyFont="0" applyFill="0" applyBorder="0" applyAlignment="0" applyProtection="0"/>
    <xf numFmtId="201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201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79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80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6" fontId="78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0" fontId="82" fillId="0" borderId="0" applyFont="0" applyFill="0" applyBorder="0" applyAlignment="0" applyProtection="0"/>
    <xf numFmtId="200" fontId="75" fillId="0" borderId="0" applyFont="0" applyFill="0" applyBorder="0" applyAlignment="0" applyProtection="0"/>
    <xf numFmtId="200" fontId="76" fillId="0" borderId="0" applyFont="0" applyFill="0" applyBorder="0" applyAlignment="0" applyProtection="0"/>
    <xf numFmtId="178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178" fontId="77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80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79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6" fillId="0" borderId="0"/>
    <xf numFmtId="0" fontId="82" fillId="0" borderId="0" applyFont="0" applyFill="0" applyBorder="0" applyAlignment="0" applyProtection="0"/>
    <xf numFmtId="199" fontId="75" fillId="0" borderId="0" applyFont="0" applyFill="0" applyBorder="0" applyAlignment="0" applyProtection="0"/>
    <xf numFmtId="199" fontId="76" fillId="0" borderId="0" applyFont="0" applyFill="0" applyBorder="0" applyAlignment="0" applyProtection="0"/>
    <xf numFmtId="177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77" fontId="77" fillId="0" borderId="0" applyFont="0" applyFill="0" applyBorder="0" applyAlignment="0" applyProtection="0"/>
    <xf numFmtId="38" fontId="78" fillId="0" borderId="0" applyFont="0" applyFill="0" applyBorder="0" applyAlignment="0" applyProtection="0"/>
    <xf numFmtId="38" fontId="79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177" fontId="78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0" fontId="82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6" fillId="0" borderId="0" applyFont="0" applyFill="0" applyBorder="0" applyAlignment="0" applyProtection="0"/>
    <xf numFmtId="197" fontId="77" fillId="0" borderId="0" applyFont="0" applyFill="0" applyBorder="0" applyAlignment="0" applyProtection="0"/>
    <xf numFmtId="40" fontId="78" fillId="0" borderId="0" applyFont="0" applyFill="0" applyBorder="0" applyAlignment="0" applyProtection="0"/>
    <xf numFmtId="40" fontId="79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79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50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/>
    <xf numFmtId="0" fontId="81" fillId="0" borderId="0"/>
    <xf numFmtId="0" fontId="83" fillId="0" borderId="0"/>
    <xf numFmtId="0" fontId="75" fillId="0" borderId="0"/>
    <xf numFmtId="0" fontId="76" fillId="0" borderId="0"/>
    <xf numFmtId="0" fontId="77" fillId="0" borderId="0"/>
    <xf numFmtId="0" fontId="76" fillId="0" borderId="0"/>
    <xf numFmtId="0" fontId="79" fillId="0" borderId="0"/>
    <xf numFmtId="0" fontId="82" fillId="0" borderId="0"/>
    <xf numFmtId="0" fontId="77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78" fillId="0" borderId="0"/>
    <xf numFmtId="0" fontId="79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79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82" fillId="0" borderId="0"/>
    <xf numFmtId="0" fontId="77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83" fillId="0" borderId="0"/>
    <xf numFmtId="0" fontId="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80" fillId="0" borderId="0"/>
    <xf numFmtId="0" fontId="80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83" fillId="0" borderId="0"/>
    <xf numFmtId="0" fontId="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79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18" fillId="22" borderId="1" applyNumberFormat="0" applyAlignment="0" applyProtection="0">
      <alignment vertical="center"/>
    </xf>
    <xf numFmtId="0" fontId="153" fillId="22" borderId="1" applyNumberFormat="0" applyAlignment="0" applyProtection="0"/>
    <xf numFmtId="0" fontId="30" fillId="0" borderId="0"/>
    <xf numFmtId="0" fontId="186" fillId="0" borderId="0"/>
    <xf numFmtId="0" fontId="53" fillId="23" borderId="2" applyNumberFormat="0" applyAlignment="0" applyProtection="0">
      <alignment vertical="center"/>
    </xf>
    <xf numFmtId="0" fontId="154" fillId="23" borderId="2" applyNumberFormat="0" applyAlignment="0" applyProtection="0"/>
    <xf numFmtId="177" fontId="35" fillId="0" borderId="0" applyFont="0" applyFill="0" applyBorder="0" applyAlignment="0" applyProtection="0"/>
    <xf numFmtId="0" fontId="16" fillId="0" borderId="0"/>
    <xf numFmtId="197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180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202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71" fillId="0" borderId="0" applyFont="0" applyFill="0" applyBorder="0" applyAlignment="0" applyProtection="0"/>
    <xf numFmtId="0" fontId="127" fillId="0" borderId="0"/>
    <xf numFmtId="0" fontId="35" fillId="0" borderId="0" applyFont="0" applyFill="0" applyBorder="0" applyAlignment="0" applyProtection="0"/>
    <xf numFmtId="0" fontId="180" fillId="0" borderId="0" applyFont="0" applyFill="0" applyBorder="0" applyAlignment="0" applyProtection="0"/>
    <xf numFmtId="0" fontId="127" fillId="0" borderId="0"/>
    <xf numFmtId="194" fontId="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2" fontId="180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156" fillId="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187" fillId="24" borderId="0" applyNumberFormat="0" applyBorder="0" applyAlignment="0" applyProtection="0"/>
    <xf numFmtId="38" fontId="31" fillId="25" borderId="0" applyNumberFormat="0" applyBorder="0" applyAlignment="0" applyProtection="0"/>
    <xf numFmtId="0" fontId="32" fillId="0" borderId="0">
      <alignment horizontal="left"/>
    </xf>
    <xf numFmtId="0" fontId="188" fillId="0" borderId="0">
      <alignment horizontal="left"/>
    </xf>
    <xf numFmtId="0" fontId="33" fillId="0" borderId="3" applyNumberFormat="0" applyAlignment="0" applyProtection="0">
      <alignment horizontal="left" vertical="center"/>
    </xf>
    <xf numFmtId="0" fontId="189" fillId="0" borderId="3" applyNumberFormat="0" applyAlignment="0" applyProtection="0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189" fillId="0" borderId="4">
      <alignment horizontal="left"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1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2" fillId="0" borderId="6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157" fillId="0" borderId="7" applyNumberFormat="0" applyFill="0" applyAlignment="0" applyProtection="0"/>
    <xf numFmtId="0" fontId="123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55" fillId="7" borderId="1" applyNumberFormat="0" applyAlignment="0" applyProtection="0">
      <alignment vertical="center"/>
    </xf>
    <xf numFmtId="10" fontId="31" fillId="24" borderId="8" applyNumberFormat="0" applyBorder="0" applyAlignment="0" applyProtection="0"/>
    <xf numFmtId="10" fontId="31" fillId="24" borderId="8" applyNumberFormat="0" applyBorder="0" applyAlignment="0" applyProtection="0"/>
    <xf numFmtId="10" fontId="187" fillId="24" borderId="8" applyNumberFormat="0" applyBorder="0" applyAlignment="0" applyProtection="0"/>
    <xf numFmtId="10" fontId="31" fillId="24" borderId="8" applyNumberFormat="0" applyBorder="0" applyAlignment="0" applyProtection="0"/>
    <xf numFmtId="10" fontId="187" fillId="24" borderId="8" applyNumberFormat="0" applyBorder="0" applyAlignment="0" applyProtection="0"/>
    <xf numFmtId="10" fontId="31" fillId="24" borderId="8" applyNumberFormat="0" applyBorder="0" applyAlignment="0" applyProtection="0"/>
    <xf numFmtId="10" fontId="187" fillId="24" borderId="8" applyNumberFormat="0" applyBorder="0" applyAlignment="0" applyProtection="0"/>
    <xf numFmtId="10" fontId="31" fillId="26" borderId="8" applyNumberFormat="0" applyBorder="0" applyAlignment="0" applyProtection="0"/>
    <xf numFmtId="10" fontId="187" fillId="24" borderId="8" applyNumberFormat="0" applyBorder="0" applyAlignment="0" applyProtection="0"/>
    <xf numFmtId="0" fontId="158" fillId="7" borderId="1" applyNumberFormat="0" applyAlignment="0" applyProtection="0"/>
    <xf numFmtId="0" fontId="120" fillId="0" borderId="9" applyNumberFormat="0" applyFill="0" applyAlignment="0" applyProtection="0">
      <alignment vertical="center"/>
    </xf>
    <xf numFmtId="0" fontId="159" fillId="0" borderId="9" applyNumberFormat="0" applyFill="0" applyAlignment="0" applyProtection="0"/>
    <xf numFmtId="177" fontId="35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34" fillId="0" borderId="10"/>
    <xf numFmtId="0" fontId="191" fillId="0" borderId="1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19" fillId="13" borderId="0" applyNumberFormat="0" applyBorder="0" applyAlignment="0" applyProtection="0">
      <alignment vertical="center"/>
    </xf>
    <xf numFmtId="0" fontId="160" fillId="13" borderId="0" applyNumberFormat="0" applyBorder="0" applyAlignment="0" applyProtection="0"/>
    <xf numFmtId="0" fontId="3" fillId="0" borderId="0"/>
    <xf numFmtId="0" fontId="3" fillId="0" borderId="0"/>
    <xf numFmtId="220" fontId="3" fillId="0" borderId="0"/>
    <xf numFmtId="0" fontId="35" fillId="0" borderId="0"/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/>
    <xf numFmtId="0" fontId="61" fillId="22" borderId="12" applyNumberFormat="0" applyAlignment="0" applyProtection="0">
      <alignment vertical="center"/>
    </xf>
    <xf numFmtId="0" fontId="161" fillId="22" borderId="12" applyNumberFormat="0" applyAlignment="0" applyProtection="0"/>
    <xf numFmtId="10" fontId="35" fillId="0" borderId="0" applyFont="0" applyFill="0" applyBorder="0" applyAlignment="0" applyProtection="0"/>
    <xf numFmtId="10" fontId="180" fillId="0" borderId="0" applyFont="0" applyFill="0" applyBorder="0" applyAlignment="0" applyProtection="0"/>
    <xf numFmtId="0" fontId="34" fillId="0" borderId="0"/>
    <xf numFmtId="0" fontId="191" fillId="0" borderId="0"/>
    <xf numFmtId="0" fontId="101" fillId="0" borderId="0" applyNumberFormat="0" applyFill="0" applyBorder="0" applyAlignment="0" applyProtection="0">
      <alignment vertical="center"/>
    </xf>
    <xf numFmtId="0" fontId="114" fillId="0" borderId="0" applyFill="0" applyBorder="0" applyProtection="0">
      <alignment horizontal="centerContinuous" vertical="center"/>
    </xf>
    <xf numFmtId="0" fontId="115" fillId="24" borderId="0" applyFill="0" applyBorder="0" applyProtection="0">
      <alignment horizontal="center" vertical="center"/>
    </xf>
    <xf numFmtId="0" fontId="162" fillId="0" borderId="0" applyNumberFormat="0" applyFill="0" applyBorder="0" applyAlignment="0" applyProtection="0"/>
    <xf numFmtId="0" fontId="35" fillId="0" borderId="13" applyNumberFormat="0" applyFont="0" applyFill="0" applyAlignment="0" applyProtection="0"/>
    <xf numFmtId="0" fontId="35" fillId="0" borderId="13" applyNumberFormat="0" applyFont="0" applyFill="0" applyAlignment="0" applyProtection="0"/>
    <xf numFmtId="0" fontId="180" fillId="0" borderId="13" applyNumberFormat="0" applyFont="0" applyFill="0" applyAlignment="0" applyProtection="0"/>
    <xf numFmtId="0" fontId="54" fillId="0" borderId="14" applyNumberFormat="0" applyFill="0" applyAlignment="0" applyProtection="0">
      <alignment vertical="center"/>
    </xf>
    <xf numFmtId="0" fontId="28" fillId="0" borderId="15">
      <alignment horizontal="left"/>
    </xf>
    <xf numFmtId="0" fontId="192" fillId="0" borderId="15">
      <alignment horizontal="left"/>
    </xf>
    <xf numFmtId="0" fontId="48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47" fillId="27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164" fillId="19" borderId="0" applyNumberFormat="0" applyBorder="0" applyAlignment="0" applyProtection="0">
      <alignment vertical="center"/>
    </xf>
    <xf numFmtId="0" fontId="164" fillId="1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131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164" fillId="20" borderId="0" applyNumberFormat="0" applyBorder="0" applyAlignment="0" applyProtection="0">
      <alignment vertical="center"/>
    </xf>
    <xf numFmtId="0" fontId="164" fillId="20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131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164" fillId="21" borderId="0" applyNumberFormat="0" applyBorder="0" applyAlignment="0" applyProtection="0">
      <alignment vertical="center"/>
    </xf>
    <xf numFmtId="0" fontId="164" fillId="21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164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131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164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131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164" fillId="18" borderId="0" applyNumberFormat="0" applyBorder="0" applyAlignment="0" applyProtection="0">
      <alignment vertical="center"/>
    </xf>
    <xf numFmtId="0" fontId="164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9" fillId="29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133" fillId="22" borderId="1" applyNumberFormat="0" applyAlignment="0" applyProtection="0">
      <alignment vertical="center"/>
    </xf>
    <xf numFmtId="0" fontId="196" fillId="55" borderId="104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207" fontId="3" fillId="0" borderId="0">
      <protection locked="0"/>
    </xf>
    <xf numFmtId="213" fontId="16" fillId="0" borderId="0">
      <protection locked="0"/>
    </xf>
    <xf numFmtId="0" fontId="88" fillId="0" borderId="0">
      <protection locked="0"/>
    </xf>
    <xf numFmtId="0" fontId="177" fillId="0" borderId="0">
      <protection locked="0"/>
    </xf>
    <xf numFmtId="0" fontId="88" fillId="0" borderId="0">
      <protection locked="0"/>
    </xf>
    <xf numFmtId="0" fontId="177" fillId="0" borderId="0">
      <protection locked="0"/>
    </xf>
    <xf numFmtId="0" fontId="50" fillId="5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134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167" fillId="3" borderId="0" applyNumberFormat="0" applyBorder="0" applyAlignment="0" applyProtection="0">
      <alignment vertical="center"/>
    </xf>
    <xf numFmtId="0" fontId="167" fillId="3" borderId="0" applyNumberFormat="0" applyBorder="0" applyAlignment="0" applyProtection="0">
      <alignment vertical="center"/>
    </xf>
    <xf numFmtId="0" fontId="90" fillId="0" borderId="0">
      <protection locked="0"/>
    </xf>
    <xf numFmtId="0" fontId="178" fillId="0" borderId="0">
      <protection locked="0"/>
    </xf>
    <xf numFmtId="0" fontId="90" fillId="0" borderId="0">
      <protection locked="0"/>
    </xf>
    <xf numFmtId="0" fontId="178" fillId="0" borderId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2" fillId="57" borderId="105" applyNumberFormat="0" applyFont="0" applyAlignment="0" applyProtection="0">
      <alignment vertical="center"/>
    </xf>
    <xf numFmtId="0" fontId="130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2" fillId="0" borderId="0">
      <alignment vertical="center"/>
    </xf>
    <xf numFmtId="0" fontId="179" fillId="0" borderId="0">
      <alignment vertical="center"/>
    </xf>
    <xf numFmtId="9" fontId="116" fillId="24" borderId="0" applyFill="0" applyBorder="0" applyProtection="0">
      <alignment horizontal="right"/>
    </xf>
    <xf numFmtId="10" fontId="116" fillId="0" borderId="0" applyFill="0" applyBorder="0" applyProtection="0">
      <alignment horizontal="right"/>
    </xf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51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135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68" fillId="13" borderId="0" applyNumberFormat="0" applyBorder="0" applyAlignment="0" applyProtection="0">
      <alignment vertical="center"/>
    </xf>
    <xf numFmtId="0" fontId="168" fillId="13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125" fillId="0" borderId="0">
      <alignment horizontal="center" vertical="center"/>
    </xf>
    <xf numFmtId="0" fontId="94" fillId="0" borderId="0"/>
    <xf numFmtId="0" fontId="5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200" fillId="59" borderId="106" applyNumberFormat="0" applyAlignment="0" applyProtection="0">
      <alignment vertical="center"/>
    </xf>
    <xf numFmtId="0" fontId="137" fillId="23" borderId="2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0" fontId="170" fillId="23" borderId="2" applyNumberFormat="0" applyAlignment="0" applyProtection="0">
      <alignment vertical="center"/>
    </xf>
    <xf numFmtId="0" fontId="170" fillId="23" borderId="2" applyNumberFormat="0" applyAlignment="0" applyProtection="0">
      <alignment vertical="center"/>
    </xf>
    <xf numFmtId="204" fontId="35" fillId="0" borderId="0">
      <alignment vertical="center"/>
    </xf>
    <xf numFmtId="204" fontId="180" fillId="0" borderId="0">
      <alignment vertical="center"/>
    </xf>
    <xf numFmtId="177" fontId="3" fillId="0" borderId="0" applyProtection="0"/>
    <xf numFmtId="41" fontId="16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Protection="0"/>
    <xf numFmtId="41" fontId="1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3" fontId="3" fillId="0" borderId="0" applyFont="0" applyFill="0" applyBorder="0" applyAlignment="0" applyProtection="0"/>
    <xf numFmtId="177" fontId="3" fillId="0" borderId="0" applyProtection="0"/>
    <xf numFmtId="41" fontId="2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41" fontId="147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3" fillId="0" borderId="0" applyProtection="0"/>
    <xf numFmtId="178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" fillId="0" borderId="0" applyProtection="0"/>
    <xf numFmtId="41" fontId="1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" fillId="0" borderId="0" applyProtection="0"/>
    <xf numFmtId="41" fontId="16" fillId="0" borderId="0" applyFont="0" applyFill="0" applyBorder="0" applyAlignment="0" applyProtection="0"/>
    <xf numFmtId="178" fontId="3" fillId="0" borderId="0" applyProtection="0"/>
    <xf numFmtId="41" fontId="19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77" fontId="3" fillId="0" borderId="0" applyProtection="0"/>
    <xf numFmtId="0" fontId="3" fillId="0" borderId="0" applyProtection="0"/>
    <xf numFmtId="41" fontId="16" fillId="0" borderId="0" applyFont="0" applyFill="0" applyBorder="0" applyAlignment="0" applyProtection="0">
      <alignment vertical="center"/>
    </xf>
    <xf numFmtId="0" fontId="3" fillId="0" borderId="0" applyProtection="0"/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35" fillId="0" borderId="0"/>
    <xf numFmtId="0" fontId="48" fillId="0" borderId="16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201" fillId="0" borderId="107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71" fillId="0" borderId="9" applyNumberFormat="0" applyFill="0" applyAlignment="0" applyProtection="0">
      <alignment vertical="center"/>
    </xf>
    <xf numFmtId="0" fontId="171" fillId="0" borderId="9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139" fillId="0" borderId="14" applyNumberFormat="0" applyFill="0" applyAlignment="0" applyProtection="0">
      <alignment vertical="center"/>
    </xf>
    <xf numFmtId="0" fontId="202" fillId="0" borderId="108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172" fillId="0" borderId="14" applyNumberFormat="0" applyFill="0" applyAlignment="0" applyProtection="0">
      <alignment vertical="center"/>
    </xf>
    <xf numFmtId="0" fontId="172" fillId="0" borderId="14" applyNumberFormat="0" applyFill="0" applyAlignment="0" applyProtection="0">
      <alignment vertical="center"/>
    </xf>
    <xf numFmtId="0" fontId="55" fillId="13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140" fillId="7" borderId="1" applyNumberFormat="0" applyAlignment="0" applyProtection="0">
      <alignment vertical="center"/>
    </xf>
    <xf numFmtId="0" fontId="203" fillId="60" borderId="104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4" fontId="90" fillId="0" borderId="0">
      <protection locked="0"/>
    </xf>
    <xf numFmtId="4" fontId="178" fillId="0" borderId="0">
      <protection locked="0"/>
    </xf>
    <xf numFmtId="208" fontId="3" fillId="0" borderId="0">
      <protection locked="0"/>
    </xf>
    <xf numFmtId="214" fontId="16" fillId="0" borderId="0">
      <protection locked="0"/>
    </xf>
    <xf numFmtId="0" fontId="100" fillId="0" borderId="0">
      <alignment vertical="center"/>
    </xf>
    <xf numFmtId="0" fontId="18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204" fillId="0" borderId="109" applyNumberFormat="0" applyFill="0" applyAlignment="0" applyProtection="0">
      <alignment vertical="center"/>
    </xf>
    <xf numFmtId="0" fontId="141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205" fillId="0" borderId="110" applyNumberFormat="0" applyFill="0" applyAlignment="0" applyProtection="0">
      <alignment vertical="center"/>
    </xf>
    <xf numFmtId="0" fontId="142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23" fillId="0" borderId="7" applyNumberFormat="0" applyFill="0" applyAlignment="0" applyProtection="0">
      <alignment vertical="center"/>
    </xf>
    <xf numFmtId="0" fontId="206" fillId="0" borderId="111" applyNumberFormat="0" applyFill="0" applyAlignment="0" applyProtection="0">
      <alignment vertical="center"/>
    </xf>
    <xf numFmtId="0" fontId="143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10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144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74" fillId="4" borderId="0" applyNumberFormat="0" applyBorder="0" applyAlignment="0" applyProtection="0">
      <alignment vertical="center"/>
    </xf>
    <xf numFmtId="0" fontId="174" fillId="4" borderId="0" applyNumberFormat="0" applyBorder="0" applyAlignment="0" applyProtection="0">
      <alignment vertical="center"/>
    </xf>
    <xf numFmtId="0" fontId="61" fillId="29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5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06" fillId="25" borderId="12" applyNumberFormat="0" applyAlignment="0" applyProtection="0">
      <alignment vertical="center"/>
    </xf>
    <xf numFmtId="0" fontId="145" fillId="22" borderId="12" applyNumberFormat="0" applyAlignment="0" applyProtection="0">
      <alignment vertical="center"/>
    </xf>
    <xf numFmtId="0" fontId="209" fillId="55" borderId="1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75" fillId="22" borderId="12" applyNumberFormat="0" applyAlignment="0" applyProtection="0">
      <alignment vertical="center"/>
    </xf>
    <xf numFmtId="0" fontId="175" fillId="22" borderId="12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7" fontId="3" fillId="0" borderId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18" fontId="16" fillId="24" borderId="0" applyFill="0" applyBorder="0" applyProtection="0">
      <alignment horizontal="right"/>
    </xf>
    <xf numFmtId="0" fontId="3" fillId="0" borderId="0" applyFont="0" applyFill="0" applyBorder="0" applyAlignment="0" applyProtection="0"/>
    <xf numFmtId="0" fontId="107" fillId="0" borderId="0">
      <alignment vertical="center"/>
    </xf>
    <xf numFmtId="0" fontId="107" fillId="0" borderId="0">
      <alignment vertical="center"/>
    </xf>
    <xf numFmtId="0" fontId="182" fillId="0" borderId="0">
      <alignment vertical="center"/>
    </xf>
    <xf numFmtId="0" fontId="126" fillId="0" borderId="0"/>
    <xf numFmtId="42" fontId="16" fillId="0" borderId="0" applyFont="0" applyFill="0" applyBorder="0" applyAlignment="0" applyProtection="0"/>
    <xf numFmtId="176" fontId="3" fillId="0" borderId="0" applyFont="0" applyFill="0" applyBorder="0" applyAlignment="0" applyProtection="0"/>
    <xf numFmtId="206" fontId="3" fillId="0" borderId="0">
      <protection locked="0"/>
    </xf>
    <xf numFmtId="215" fontId="16" fillId="0" borderId="0">
      <protection locked="0"/>
    </xf>
    <xf numFmtId="0" fontId="16" fillId="0" borderId="0">
      <alignment vertical="center"/>
    </xf>
    <xf numFmtId="0" fontId="2" fillId="0" borderId="0">
      <alignment vertical="center"/>
    </xf>
    <xf numFmtId="0" fontId="16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46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/>
    <xf numFmtId="0" fontId="35" fillId="0" borderId="0"/>
    <xf numFmtId="0" fontId="1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>
      <alignment vertical="center"/>
    </xf>
    <xf numFmtId="0" fontId="46" fillId="0" borderId="0">
      <alignment vertical="center"/>
    </xf>
    <xf numFmtId="0" fontId="3" fillId="0" borderId="0"/>
    <xf numFmtId="0" fontId="193" fillId="0" borderId="0">
      <alignment vertical="center"/>
    </xf>
    <xf numFmtId="0" fontId="16" fillId="0" borderId="0"/>
    <xf numFmtId="0" fontId="3" fillId="0" borderId="0"/>
    <xf numFmtId="0" fontId="210" fillId="0" borderId="0">
      <alignment vertical="center"/>
    </xf>
    <xf numFmtId="0" fontId="210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16" fillId="0" borderId="0"/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193" fillId="0" borderId="0">
      <alignment vertical="center"/>
    </xf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16" fillId="0" borderId="0"/>
    <xf numFmtId="0" fontId="13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46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5" fillId="0" borderId="0"/>
    <xf numFmtId="0" fontId="16" fillId="0" borderId="0">
      <alignment vertical="center"/>
    </xf>
    <xf numFmtId="0" fontId="193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93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5" fillId="0" borderId="0"/>
    <xf numFmtId="0" fontId="16" fillId="0" borderId="0">
      <alignment vertical="center"/>
    </xf>
    <xf numFmtId="0" fontId="19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3" fillId="0" borderId="0"/>
    <xf numFmtId="0" fontId="16" fillId="0" borderId="0"/>
    <xf numFmtId="0" fontId="193" fillId="0" borderId="0"/>
    <xf numFmtId="0" fontId="16" fillId="0" borderId="0">
      <alignment vertical="center"/>
    </xf>
    <xf numFmtId="0" fontId="193" fillId="0" borderId="0">
      <alignment vertical="center"/>
    </xf>
    <xf numFmtId="0" fontId="193" fillId="0" borderId="0"/>
    <xf numFmtId="0" fontId="193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4" fillId="0" borderId="0"/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/>
    <xf numFmtId="0" fontId="3" fillId="0" borderId="0"/>
    <xf numFmtId="0" fontId="193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/>
    <xf numFmtId="0" fontId="3" fillId="0" borderId="0"/>
    <xf numFmtId="0" fontId="19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6" fillId="0" borderId="0">
      <alignment vertical="center"/>
    </xf>
    <xf numFmtId="0" fontId="16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90" fillId="0" borderId="13">
      <protection locked="0"/>
    </xf>
    <xf numFmtId="0" fontId="178" fillId="0" borderId="13">
      <protection locked="0"/>
    </xf>
    <xf numFmtId="205" fontId="3" fillId="0" borderId="0">
      <protection locked="0"/>
    </xf>
    <xf numFmtId="216" fontId="16" fillId="0" borderId="0">
      <protection locked="0"/>
    </xf>
    <xf numFmtId="209" fontId="3" fillId="0" borderId="0">
      <protection locked="0"/>
    </xf>
    <xf numFmtId="217" fontId="16" fillId="0" borderId="0">
      <protection locked="0"/>
    </xf>
    <xf numFmtId="0" fontId="101" fillId="0" borderId="0" applyNumberFormat="0" applyFill="0" applyBorder="0" applyAlignment="0" applyProtection="0">
      <alignment vertical="center"/>
    </xf>
    <xf numFmtId="0" fontId="3" fillId="0" borderId="0" applyProtection="0"/>
    <xf numFmtId="0" fontId="162" fillId="0" borderId="0" applyNumberFormat="0" applyFill="0" applyBorder="0" applyAlignment="0" applyProtection="0"/>
    <xf numFmtId="0" fontId="157" fillId="0" borderId="117" applyNumberFormat="0" applyFill="0" applyAlignment="0" applyProtection="0"/>
    <xf numFmtId="0" fontId="158" fillId="7" borderId="1" applyNumberFormat="0" applyAlignment="0" applyProtection="0"/>
    <xf numFmtId="0" fontId="34" fillId="0" borderId="118"/>
    <xf numFmtId="0" fontId="191" fillId="0" borderId="118"/>
    <xf numFmtId="0" fontId="162" fillId="0" borderId="0" applyNumberFormat="0" applyFill="0" applyBorder="0" applyAlignment="0" applyProtection="0"/>
    <xf numFmtId="0" fontId="104" fillId="0" borderId="117" applyNumberFormat="0" applyFill="0" applyAlignment="0" applyProtection="0">
      <alignment vertical="center"/>
    </xf>
    <xf numFmtId="0" fontId="104" fillId="0" borderId="117" applyNumberFormat="0" applyFill="0" applyAlignment="0" applyProtection="0">
      <alignment vertical="center"/>
    </xf>
    <xf numFmtId="0" fontId="104" fillId="0" borderId="117" applyNumberFormat="0" applyFill="0" applyAlignment="0" applyProtection="0">
      <alignment vertical="center"/>
    </xf>
    <xf numFmtId="0" fontId="104" fillId="0" borderId="117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49" fillId="2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49" fillId="3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9" fillId="4" borderId="0" applyNumberFormat="0" applyBorder="0" applyAlignment="0" applyProtection="0"/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49" fillId="6" borderId="0" applyNumberFormat="0" applyBorder="0" applyAlignment="0" applyProtection="0"/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9" fillId="7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93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93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3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3" fillId="3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3" fillId="3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9" fillId="9" borderId="0" applyNumberFormat="0" applyBorder="0" applyAlignment="0" applyProtection="0"/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9" fillId="11" borderId="0" applyNumberFormat="0" applyBorder="0" applyAlignment="0" applyProtection="0"/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9" fillId="8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3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93" fillId="3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3" fillId="3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3" fillId="4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3" fillId="4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3" fillId="4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50" fillId="14" borderId="0" applyNumberFormat="0" applyBorder="0" applyAlignment="0" applyProtection="0"/>
    <xf numFmtId="0" fontId="47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50" fillId="9" borderId="0" applyNumberFormat="0" applyBorder="0" applyAlignment="0" applyProtection="0"/>
    <xf numFmtId="0" fontId="47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50" fillId="11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50" fillId="17" borderId="0" applyNumberFormat="0" applyBorder="0" applyAlignment="0" applyProtection="0"/>
    <xf numFmtId="0" fontId="47" fillId="1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194" fillId="44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2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194" fillId="45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72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194" fillId="46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194" fillId="47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194" fillId="48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/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50" fillId="20" borderId="0" applyNumberFormat="0" applyBorder="0" applyAlignment="0" applyProtection="0"/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50" fillId="21" borderId="0" applyNumberFormat="0" applyBorder="0" applyAlignment="0" applyProtection="0"/>
    <xf numFmtId="0" fontId="47" fillId="2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50" fillId="15" borderId="0" applyNumberFormat="0" applyBorder="0" applyAlignment="0" applyProtection="0"/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50" fillId="16" borderId="0" applyNumberFormat="0" applyBorder="0" applyAlignment="0" applyProtection="0"/>
    <xf numFmtId="0" fontId="47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50" fillId="18" borderId="0" applyNumberFormat="0" applyBorder="0" applyAlignment="0" applyProtection="0"/>
    <xf numFmtId="0" fontId="47" fillId="18" borderId="0" applyNumberFormat="0" applyBorder="0" applyAlignment="0" applyProtection="0">
      <alignment vertical="center"/>
    </xf>
    <xf numFmtId="201" fontId="78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78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01" fontId="183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21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6" fontId="78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78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176" fontId="183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00" fontId="183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211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78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178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58" fillId="7" borderId="1" applyNumberFormat="0" applyAlignment="0" applyProtection="0"/>
    <xf numFmtId="38" fontId="78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78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38" fontId="183" fillId="0" borderId="0" applyFont="0" applyFill="0" applyBorder="0" applyAlignment="0" applyProtection="0"/>
    <xf numFmtId="177" fontId="78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78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177" fontId="183" fillId="0" borderId="0" applyFont="0" applyFill="0" applyBorder="0" applyAlignment="0" applyProtection="0"/>
    <xf numFmtId="40" fontId="78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78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40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78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197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50" fillId="3" borderId="0" applyNumberFormat="0" applyBorder="0" applyAlignment="0" applyProtection="0">
      <alignment vertical="center"/>
    </xf>
    <xf numFmtId="0" fontId="152" fillId="3" borderId="0" applyNumberFormat="0" applyBorder="0" applyAlignment="0" applyProtection="0"/>
    <xf numFmtId="0" fontId="50" fillId="3" borderId="0" applyNumberFormat="0" applyBorder="0" applyAlignment="0" applyProtection="0">
      <alignment vertical="center"/>
    </xf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78" fillId="0" borderId="0"/>
    <xf numFmtId="0" fontId="183" fillId="0" borderId="0"/>
    <xf numFmtId="0" fontId="78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183" fillId="0" borderId="0"/>
    <xf numFmtId="0" fontId="78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78" fillId="0" borderId="0"/>
    <xf numFmtId="0" fontId="183" fillId="0" borderId="0"/>
    <xf numFmtId="0" fontId="78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53" fillId="22" borderId="1" applyNumberFormat="0" applyAlignment="0" applyProtection="0"/>
    <xf numFmtId="0" fontId="118" fillId="22" borderId="1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154" fillId="23" borderId="2" applyNumberFormat="0" applyAlignment="0" applyProtection="0"/>
    <xf numFmtId="0" fontId="53" fillId="23" borderId="2" applyNumberFormat="0" applyAlignment="0" applyProtection="0">
      <alignment vertical="center"/>
    </xf>
    <xf numFmtId="203" fontId="16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6" fillId="4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38" fontId="31" fillId="24" borderId="0" applyNumberFormat="0" applyBorder="0" applyAlignment="0" applyProtection="0"/>
    <xf numFmtId="38" fontId="187" fillId="24" borderId="0" applyNumberFormat="0" applyBorder="0" applyAlignment="0" applyProtection="0"/>
    <xf numFmtId="0" fontId="189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33" fillId="0" borderId="4">
      <alignment horizontal="left" vertical="center"/>
    </xf>
    <xf numFmtId="0" fontId="189" fillId="0" borderId="4">
      <alignment horizontal="left" vertical="center"/>
    </xf>
    <xf numFmtId="0" fontId="33" fillId="0" borderId="4">
      <alignment horizontal="left" vertical="center"/>
    </xf>
    <xf numFmtId="0" fontId="8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3" fillId="0" borderId="117" applyNumberFormat="0" applyFill="0" applyAlignment="0" applyProtection="0">
      <alignment vertical="center"/>
    </xf>
    <xf numFmtId="0" fontId="157" fillId="0" borderId="117" applyNumberFormat="0" applyFill="0" applyAlignment="0" applyProtection="0"/>
    <xf numFmtId="0" fontId="123" fillId="0" borderId="11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center"/>
    </xf>
    <xf numFmtId="10" fontId="31" fillId="26" borderId="8" applyNumberFormat="0" applyBorder="0" applyAlignment="0" applyProtection="0"/>
    <xf numFmtId="10" fontId="31" fillId="26" borderId="8" applyNumberFormat="0" applyBorder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58" fillId="7" borderId="1" applyNumberFormat="0" applyAlignment="0" applyProtection="0"/>
    <xf numFmtId="0" fontId="158" fillId="7" borderId="1" applyNumberFormat="0" applyAlignment="0" applyProtection="0"/>
    <xf numFmtId="0" fontId="55" fillId="7" borderId="1" applyNumberFormat="0" applyAlignment="0" applyProtection="0">
      <alignment vertical="center"/>
    </xf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158" fillId="30" borderId="1" applyNumberFormat="0" applyAlignment="0" applyProtection="0"/>
    <xf numFmtId="0" fontId="55" fillId="7" borderId="1" applyNumberFormat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59" fillId="0" borderId="9" applyNumberFormat="0" applyFill="0" applyAlignment="0" applyProtection="0"/>
    <xf numFmtId="0" fontId="120" fillId="0" borderId="9" applyNumberFormat="0" applyFill="0" applyAlignment="0" applyProtection="0">
      <alignment vertical="center"/>
    </xf>
    <xf numFmtId="0" fontId="34" fillId="0" borderId="113"/>
    <xf numFmtId="0" fontId="191" fillId="0" borderId="113"/>
    <xf numFmtId="0" fontId="191" fillId="0" borderId="113"/>
    <xf numFmtId="0" fontId="34" fillId="0" borderId="113"/>
    <xf numFmtId="0" fontId="34" fillId="0" borderId="113"/>
    <xf numFmtId="0" fontId="34" fillId="0" borderId="113"/>
    <xf numFmtId="0" fontId="191" fillId="0" borderId="113"/>
    <xf numFmtId="0" fontId="191" fillId="0" borderId="113"/>
    <xf numFmtId="0" fontId="191" fillId="0" borderId="113"/>
    <xf numFmtId="0" fontId="34" fillId="0" borderId="113"/>
    <xf numFmtId="0" fontId="191" fillId="0" borderId="113"/>
    <xf numFmtId="0" fontId="191" fillId="0" borderId="113"/>
    <xf numFmtId="0" fontId="34" fillId="0" borderId="113"/>
    <xf numFmtId="0" fontId="34" fillId="0" borderId="113"/>
    <xf numFmtId="0" fontId="34" fillId="0" borderId="113"/>
    <xf numFmtId="0" fontId="34" fillId="0" borderId="113"/>
    <xf numFmtId="0" fontId="34" fillId="0" borderId="113"/>
    <xf numFmtId="0" fontId="34" fillId="0" borderId="113"/>
    <xf numFmtId="0" fontId="34" fillId="0" borderId="113"/>
    <xf numFmtId="0" fontId="34" fillId="0" borderId="113"/>
    <xf numFmtId="0" fontId="119" fillId="13" borderId="0" applyNumberFormat="0" applyBorder="0" applyAlignment="0" applyProtection="0">
      <alignment vertical="center"/>
    </xf>
    <xf numFmtId="0" fontId="160" fillId="13" borderId="0" applyNumberFormat="0" applyBorder="0" applyAlignment="0" applyProtection="0"/>
    <xf numFmtId="0" fontId="119" fillId="13" borderId="0" applyNumberFormat="0" applyBorder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/>
    <xf numFmtId="0" fontId="61" fillId="22" borderId="12" applyNumberFormat="0" applyAlignment="0" applyProtection="0">
      <alignment vertical="center"/>
    </xf>
    <xf numFmtId="0" fontId="161" fillId="22" borderId="12" applyNumberFormat="0" applyAlignment="0" applyProtection="0"/>
    <xf numFmtId="0" fontId="61" fillId="22" borderId="12" applyNumberFormat="0" applyAlignment="0" applyProtection="0">
      <alignment vertical="center"/>
    </xf>
    <xf numFmtId="0" fontId="216" fillId="0" borderId="0" applyFill="0" applyBorder="0" applyProtection="0">
      <alignment horizontal="centerContinuous" vertical="center"/>
    </xf>
    <xf numFmtId="0" fontId="217" fillId="24" borderId="0" applyFill="0" applyBorder="0" applyProtection="0">
      <alignment horizontal="center"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5" fillId="0" borderId="13" applyNumberFormat="0" applyFont="0" applyFill="0" applyAlignment="0" applyProtection="0"/>
    <xf numFmtId="0" fontId="180" fillId="0" borderId="13" applyNumberFormat="0" applyFont="0" applyFill="0" applyAlignment="0" applyProtection="0"/>
    <xf numFmtId="0" fontId="48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194" fillId="4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194" fillId="5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72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194" fillId="5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194" fillId="52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7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194" fillId="53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194" fillId="54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5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66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87" fillId="22" borderId="1" applyNumberFormat="0" applyAlignment="0" applyProtection="0">
      <alignment vertical="center"/>
    </xf>
    <xf numFmtId="213" fontId="71" fillId="0" borderId="0">
      <protection locked="0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197" fillId="56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2" fillId="57" borderId="105" applyNumberFormat="0" applyFont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16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3" fillId="26" borderId="11" applyNumberFormat="0" applyFon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92" fillId="0" borderId="0">
      <alignment vertical="center"/>
    </xf>
    <xf numFmtId="9" fontId="218" fillId="24" borderId="0" applyFill="0" applyBorder="0" applyProtection="0">
      <alignment horizontal="right"/>
    </xf>
    <xf numFmtId="10" fontId="218" fillId="0" borderId="0" applyFill="0" applyBorder="0" applyProtection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198" fillId="58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93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200" fillId="59" borderId="106" applyNumberFormat="0" applyAlignment="0" applyProtection="0">
      <alignment vertical="center"/>
    </xf>
    <xf numFmtId="0" fontId="200" fillId="59" borderId="106" applyNumberFormat="0" applyAlignment="0" applyProtection="0">
      <alignment vertical="center"/>
    </xf>
    <xf numFmtId="0" fontId="200" fillId="59" borderId="106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96" fillId="23" borderId="2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Protection="0"/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177" fontId="3" fillId="0" borderId="0" applyProtection="0"/>
    <xf numFmtId="177" fontId="3" fillId="0" borderId="0" applyProtection="0"/>
    <xf numFmtId="41" fontId="2" fillId="0" borderId="0" applyFont="0" applyFill="0" applyBorder="0" applyAlignment="0" applyProtection="0">
      <alignment vertical="center"/>
    </xf>
    <xf numFmtId="232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3" fillId="0" borderId="0" applyProtection="0"/>
    <xf numFmtId="41" fontId="116" fillId="0" borderId="0" applyFont="0" applyFill="0" applyBorder="0" applyAlignment="0" applyProtection="0">
      <alignment vertical="center"/>
    </xf>
    <xf numFmtId="41" fontId="116" fillId="0" borderId="0" applyFont="0" applyFill="0" applyBorder="0" applyAlignment="0" applyProtection="0">
      <alignment vertical="center"/>
    </xf>
    <xf numFmtId="223" fontId="3" fillId="0" borderId="0" applyFont="0" applyFill="0" applyBorder="0" applyAlignment="0" applyProtection="0"/>
    <xf numFmtId="41" fontId="1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3" fillId="0" borderId="0" applyProtection="0"/>
    <xf numFmtId="177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177" fontId="3" fillId="0" borderId="0" applyFont="0" applyFill="0" applyBorder="0" applyAlignment="0" applyProtection="0"/>
    <xf numFmtId="0" fontId="3" fillId="0" borderId="0" applyProtection="0"/>
    <xf numFmtId="41" fontId="2" fillId="0" borderId="0" applyFont="0" applyFill="0" applyBorder="0" applyAlignment="0" applyProtection="0">
      <alignment vertical="center"/>
    </xf>
    <xf numFmtId="177" fontId="3" fillId="0" borderId="0" applyProtection="0"/>
    <xf numFmtId="177" fontId="3" fillId="0" borderId="0" applyProtection="0"/>
    <xf numFmtId="177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71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/>
    <xf numFmtId="224" fontId="3" fillId="0" borderId="0" applyFont="0" applyFill="0" applyBorder="0" applyAlignment="0" applyProtection="0"/>
    <xf numFmtId="178" fontId="3" fillId="0" borderId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177" fontId="3" fillId="0" borderId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24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69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201" fillId="0" borderId="107" applyNumberFormat="0" applyFill="0" applyAlignment="0" applyProtection="0">
      <alignment vertical="center"/>
    </xf>
    <xf numFmtId="0" fontId="201" fillId="0" borderId="107" applyNumberFormat="0" applyFill="0" applyAlignment="0" applyProtection="0">
      <alignment vertical="center"/>
    </xf>
    <xf numFmtId="0" fontId="201" fillId="0" borderId="107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97" fillId="0" borderId="9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30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73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99" fillId="7" borderId="1" applyNumberFormat="0" applyAlignment="0" applyProtection="0">
      <alignment vertical="center"/>
    </xf>
    <xf numFmtId="214" fontId="71" fillId="0" borderId="0">
      <protection locked="0"/>
    </xf>
    <xf numFmtId="0" fontId="100" fillId="0" borderId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204" fillId="0" borderId="109" applyNumberFormat="0" applyFill="0" applyAlignment="0" applyProtection="0">
      <alignment vertical="center"/>
    </xf>
    <xf numFmtId="0" fontId="204" fillId="0" borderId="109" applyNumberFormat="0" applyFill="0" applyAlignment="0" applyProtection="0">
      <alignment vertical="center"/>
    </xf>
    <xf numFmtId="0" fontId="204" fillId="0" borderId="109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02" fillId="0" borderId="5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205" fillId="0" borderId="110" applyNumberFormat="0" applyFill="0" applyAlignment="0" applyProtection="0">
      <alignment vertical="center"/>
    </xf>
    <xf numFmtId="0" fontId="205" fillId="0" borderId="110" applyNumberFormat="0" applyFill="0" applyAlignment="0" applyProtection="0">
      <alignment vertical="center"/>
    </xf>
    <xf numFmtId="0" fontId="205" fillId="0" borderId="110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03" fillId="0" borderId="6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206" fillId="0" borderId="111" applyNumberFormat="0" applyFill="0" applyAlignment="0" applyProtection="0">
      <alignment vertical="center"/>
    </xf>
    <xf numFmtId="0" fontId="206" fillId="0" borderId="111" applyNumberFormat="0" applyFill="0" applyAlignment="0" applyProtection="0">
      <alignment vertical="center"/>
    </xf>
    <xf numFmtId="0" fontId="206" fillId="0" borderId="111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04" fillId="0" borderId="11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106" fillId="22" borderId="12" applyNumberFormat="0" applyAlignment="0" applyProtection="0">
      <alignment vertical="center"/>
    </xf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16" fillId="0" borderId="0" applyFont="0" applyFill="0" applyBorder="0" applyAlignment="0" applyProtection="0"/>
    <xf numFmtId="224" fontId="3" fillId="0" borderId="0" applyFont="0" applyFill="0" applyBorder="0" applyAlignment="0" applyProtection="0"/>
    <xf numFmtId="218" fontId="71" fillId="24" borderId="0" applyFill="0" applyBorder="0" applyProtection="0">
      <alignment horizontal="right"/>
    </xf>
    <xf numFmtId="0" fontId="107" fillId="0" borderId="0">
      <alignment vertical="center"/>
    </xf>
    <xf numFmtId="0" fontId="182" fillId="0" borderId="0">
      <alignment vertical="center"/>
    </xf>
    <xf numFmtId="0" fontId="107" fillId="0" borderId="0">
      <alignment vertical="center"/>
    </xf>
    <xf numFmtId="42" fontId="16" fillId="0" borderId="0" applyFont="0" applyFill="0" applyBorder="0" applyAlignment="0" applyProtection="0"/>
    <xf numFmtId="23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2" fontId="16" fillId="0" borderId="0" applyFont="0" applyFill="0" applyBorder="0" applyAlignment="0" applyProtection="0"/>
    <xf numFmtId="234" fontId="3" fillId="0" borderId="0" applyFont="0" applyFill="0" applyBorder="0" applyAlignment="0" applyProtection="0"/>
    <xf numFmtId="215" fontId="71" fillId="0" borderId="0">
      <protection locked="0"/>
    </xf>
    <xf numFmtId="0" fontId="16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35" fillId="0" borderId="0"/>
    <xf numFmtId="0" fontId="35" fillId="0" borderId="0"/>
    <xf numFmtId="0" fontId="193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93" fillId="0" borderId="0">
      <alignment vertical="center"/>
    </xf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>
      <alignment vertical="center"/>
    </xf>
    <xf numFmtId="0" fontId="116" fillId="0" borderId="0"/>
    <xf numFmtId="0" fontId="16" fillId="0" borderId="0"/>
    <xf numFmtId="0" fontId="92" fillId="0" borderId="0"/>
    <xf numFmtId="0" fontId="147" fillId="0" borderId="0"/>
    <xf numFmtId="0" fontId="147" fillId="0" borderId="0"/>
    <xf numFmtId="0" fontId="16" fillId="0" borderId="0"/>
    <xf numFmtId="0" fontId="92" fillId="0" borderId="0"/>
    <xf numFmtId="0" fontId="116" fillId="0" borderId="0"/>
    <xf numFmtId="0" fontId="92" fillId="0" borderId="0"/>
    <xf numFmtId="0" fontId="92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35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3" fillId="0" borderId="0"/>
    <xf numFmtId="0" fontId="3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3" fillId="0" borderId="0" applyProtection="0"/>
    <xf numFmtId="0" fontId="3" fillId="0" borderId="0"/>
    <xf numFmtId="0" fontId="2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193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Protection="0"/>
    <xf numFmtId="0" fontId="2" fillId="0" borderId="0">
      <alignment vertical="center"/>
    </xf>
    <xf numFmtId="0" fontId="3" fillId="0" borderId="0" applyProtection="0"/>
    <xf numFmtId="0" fontId="193" fillId="0" borderId="0">
      <alignment vertical="center"/>
    </xf>
    <xf numFmtId="0" fontId="3" fillId="0" borderId="0" applyProtection="0"/>
    <xf numFmtId="0" fontId="193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35" fillId="0" borderId="0"/>
    <xf numFmtId="0" fontId="16" fillId="0" borderId="0"/>
    <xf numFmtId="0" fontId="16" fillId="0" borderId="0"/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93" fillId="0" borderId="0">
      <alignment vertical="center"/>
    </xf>
    <xf numFmtId="0" fontId="3" fillId="0" borderId="0"/>
    <xf numFmtId="0" fontId="2" fillId="0" borderId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216" fontId="71" fillId="0" borderId="0">
      <protection locked="0"/>
    </xf>
    <xf numFmtId="0" fontId="1" fillId="0" borderId="0">
      <alignment vertical="center"/>
    </xf>
    <xf numFmtId="217" fontId="71" fillId="0" borderId="0"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4" fillId="0" borderId="118"/>
    <xf numFmtId="0" fontId="191" fillId="0" borderId="118"/>
    <xf numFmtId="0" fontId="191" fillId="0" borderId="118"/>
    <xf numFmtId="0" fontId="191" fillId="0" borderId="118"/>
    <xf numFmtId="0" fontId="191" fillId="0" borderId="118"/>
    <xf numFmtId="0" fontId="34" fillId="0" borderId="118"/>
    <xf numFmtId="0" fontId="34" fillId="0" borderId="118"/>
    <xf numFmtId="0" fontId="34" fillId="0" borderId="118"/>
    <xf numFmtId="0" fontId="34" fillId="0" borderId="118"/>
    <xf numFmtId="0" fontId="34" fillId="0" borderId="118"/>
    <xf numFmtId="0" fontId="34" fillId="0" borderId="118"/>
    <xf numFmtId="0" fontId="34" fillId="0" borderId="118"/>
    <xf numFmtId="0" fontId="34" fillId="0" borderId="118"/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1" fillId="0" borderId="0">
      <alignment vertical="center"/>
    </xf>
    <xf numFmtId="0" fontId="191" fillId="0" borderId="118"/>
    <xf numFmtId="0" fontId="34" fillId="0" borderId="118"/>
    <xf numFmtId="0" fontId="34" fillId="0" borderId="118"/>
    <xf numFmtId="0" fontId="34" fillId="0" borderId="118"/>
    <xf numFmtId="0" fontId="191" fillId="0" borderId="118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93" fillId="0" borderId="0">
      <alignment vertical="center"/>
    </xf>
    <xf numFmtId="0" fontId="1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41" fontId="215" fillId="0" borderId="0" applyFont="0" applyFill="0" applyBorder="0" applyAlignment="0" applyProtection="0"/>
    <xf numFmtId="0" fontId="2" fillId="12" borderId="0" applyNumberFormat="0" applyBorder="0" applyAlignment="0" applyProtection="0">
      <alignment vertical="center"/>
    </xf>
    <xf numFmtId="0" fontId="12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15" fillId="0" borderId="0"/>
    <xf numFmtId="0" fontId="215" fillId="0" borderId="0"/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8" fillId="22" borderId="1" applyNumberFormat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3" fillId="10" borderId="11" applyNumberFormat="0" applyFont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41" fontId="215" fillId="0" borderId="0" applyFont="0" applyFill="0" applyBorder="0" applyAlignment="0" applyProtection="0"/>
    <xf numFmtId="0" fontId="12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15" fillId="0" borderId="0"/>
    <xf numFmtId="0" fontId="215" fillId="0" borderId="0"/>
    <xf numFmtId="0" fontId="47" fillId="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9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3" borderId="2" applyNumberFormat="0" applyAlignment="0" applyProtection="0">
      <alignment vertical="center"/>
    </xf>
    <xf numFmtId="41" fontId="215" fillId="0" borderId="0" applyFont="0" applyFill="0" applyBorder="0" applyAlignment="0" applyProtection="0"/>
    <xf numFmtId="0" fontId="12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7" borderId="1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21" fillId="0" borderId="5" applyNumberFormat="0" applyFill="0" applyAlignment="0" applyProtection="0">
      <alignment vertical="center"/>
    </xf>
    <xf numFmtId="0" fontId="122" fillId="0" borderId="6" applyNumberFormat="0" applyFill="0" applyAlignment="0" applyProtection="0">
      <alignment vertical="center"/>
    </xf>
    <xf numFmtId="0" fontId="123" fillId="0" borderId="11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2" borderId="12" applyNumberFormat="0" applyAlignment="0" applyProtection="0">
      <alignment vertical="center"/>
    </xf>
    <xf numFmtId="0" fontId="215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118"/>
    <xf numFmtId="0" fontId="191" fillId="0" borderId="118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Protection="0"/>
    <xf numFmtId="0" fontId="162" fillId="0" borderId="0" applyNumberFormat="0" applyFill="0" applyBorder="0" applyAlignment="0" applyProtection="0"/>
    <xf numFmtId="0" fontId="158" fillId="7" borderId="1" applyNumberFormat="0" applyAlignment="0" applyProtection="0"/>
    <xf numFmtId="0" fontId="101" fillId="0" borderId="0" applyNumberFormat="0" applyFill="0" applyBorder="0" applyAlignment="0" applyProtection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</cellStyleXfs>
  <cellXfs count="2027">
    <xf numFmtId="0" fontId="0" fillId="0" borderId="0" xfId="0"/>
    <xf numFmtId="0" fontId="0" fillId="24" borderId="0" xfId="0" applyFill="1" applyBorder="1" applyAlignment="1">
      <alignment horizontal="center" vertical="center"/>
    </xf>
    <xf numFmtId="1" fontId="8" fillId="24" borderId="0" xfId="0" applyNumberFormat="1" applyFont="1" applyFill="1" applyAlignment="1">
      <alignment horizontal="right" vertical="center"/>
    </xf>
    <xf numFmtId="1" fontId="8" fillId="24" borderId="0" xfId="0" applyNumberFormat="1" applyFont="1" applyFill="1" applyAlignment="1">
      <alignment horizontal="left" vertical="center"/>
    </xf>
    <xf numFmtId="0" fontId="13" fillId="24" borderId="0" xfId="0" applyFont="1" applyFill="1" applyBorder="1" applyAlignment="1">
      <alignment horizontal="center" vertical="center"/>
    </xf>
    <xf numFmtId="0" fontId="12" fillId="24" borderId="0" xfId="0" applyFont="1" applyFill="1" applyBorder="1" applyAlignment="1">
      <alignment horizontal="center" vertical="center"/>
    </xf>
    <xf numFmtId="0" fontId="8" fillId="24" borderId="0" xfId="0" applyNumberFormat="1" applyFont="1" applyFill="1" applyBorder="1" applyAlignment="1">
      <alignment horizontal="left" vertical="center"/>
    </xf>
    <xf numFmtId="0" fontId="8" fillId="24" borderId="0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0" fontId="8" fillId="24" borderId="27" xfId="0" applyFont="1" applyFill="1" applyBorder="1" applyAlignment="1">
      <alignment horizontal="center" vertical="center"/>
    </xf>
    <xf numFmtId="184" fontId="8" fillId="24" borderId="0" xfId="0" applyNumberFormat="1" applyFont="1" applyFill="1" applyBorder="1" applyAlignment="1">
      <alignment horizontal="right" vertical="center"/>
    </xf>
    <xf numFmtId="188" fontId="8" fillId="24" borderId="0" xfId="0" applyNumberFormat="1" applyFont="1" applyFill="1" applyBorder="1" applyAlignment="1">
      <alignment horizontal="right" vertical="center"/>
    </xf>
    <xf numFmtId="0" fontId="14" fillId="24" borderId="0" xfId="0" applyFont="1" applyFill="1" applyBorder="1" applyAlignment="1">
      <alignment horizontal="left" vertical="center"/>
    </xf>
    <xf numFmtId="184" fontId="8" fillId="24" borderId="0" xfId="0" applyNumberFormat="1" applyFont="1" applyFill="1" applyAlignment="1">
      <alignment horizontal="right" vertical="center"/>
    </xf>
    <xf numFmtId="188" fontId="8" fillId="24" borderId="0" xfId="0" applyNumberFormat="1" applyFont="1" applyFill="1" applyAlignment="1">
      <alignment horizontal="right" vertical="center"/>
    </xf>
    <xf numFmtId="0" fontId="8" fillId="24" borderId="0" xfId="0" applyFont="1" applyFill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12" fillId="24" borderId="0" xfId="0" applyFont="1" applyFill="1" applyAlignment="1">
      <alignment horizontal="center" vertical="center"/>
    </xf>
    <xf numFmtId="0" fontId="8" fillId="24" borderId="28" xfId="0" applyFont="1" applyFill="1" applyBorder="1" applyAlignment="1">
      <alignment horizontal="center" vertical="center"/>
    </xf>
    <xf numFmtId="0" fontId="8" fillId="24" borderId="29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184" fontId="8" fillId="24" borderId="31" xfId="0" applyNumberFormat="1" applyFont="1" applyFill="1" applyBorder="1" applyAlignment="1">
      <alignment horizontal="right" vertical="center"/>
    </xf>
    <xf numFmtId="184" fontId="10" fillId="24" borderId="0" xfId="0" applyNumberFormat="1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/>
    </xf>
    <xf numFmtId="181" fontId="8" fillId="24" borderId="0" xfId="0" applyNumberFormat="1" applyFont="1" applyFill="1" applyBorder="1" applyAlignment="1">
      <alignment horizontal="center" vertical="center"/>
    </xf>
    <xf numFmtId="179" fontId="8" fillId="24" borderId="0" xfId="0" applyNumberFormat="1" applyFont="1" applyFill="1" applyBorder="1" applyAlignment="1">
      <alignment horizontal="center" vertical="center"/>
    </xf>
    <xf numFmtId="179" fontId="8" fillId="24" borderId="0" xfId="0" applyNumberFormat="1" applyFont="1" applyFill="1" applyAlignment="1">
      <alignment horizontal="center" vertical="center"/>
    </xf>
    <xf numFmtId="0" fontId="13" fillId="24" borderId="0" xfId="0" applyFont="1" applyFill="1" applyAlignment="1">
      <alignment horizontal="center" vertical="center"/>
    </xf>
    <xf numFmtId="0" fontId="8" fillId="24" borderId="32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center" vertical="center"/>
    </xf>
    <xf numFmtId="181" fontId="8" fillId="24" borderId="10" xfId="0" applyNumberFormat="1" applyFont="1" applyFill="1" applyBorder="1" applyAlignment="1">
      <alignment horizontal="center" vertical="center"/>
    </xf>
    <xf numFmtId="181" fontId="14" fillId="24" borderId="0" xfId="0" applyNumberFormat="1" applyFont="1" applyFill="1" applyAlignment="1">
      <alignment horizontal="center" vertical="center"/>
    </xf>
    <xf numFmtId="179" fontId="14" fillId="24" borderId="0" xfId="0" applyNumberFormat="1" applyFont="1" applyFill="1" applyAlignment="1">
      <alignment horizontal="center" vertical="center"/>
    </xf>
    <xf numFmtId="0" fontId="14" fillId="24" borderId="0" xfId="0" applyFont="1" applyFill="1" applyBorder="1" applyAlignment="1">
      <alignment horizontal="center" vertical="center"/>
    </xf>
    <xf numFmtId="181" fontId="8" fillId="24" borderId="0" xfId="0" applyNumberFormat="1" applyFont="1" applyFill="1" applyAlignment="1">
      <alignment horizontal="center" vertical="center"/>
    </xf>
    <xf numFmtId="181" fontId="0" fillId="24" borderId="0" xfId="0" applyNumberFormat="1" applyFill="1" applyAlignment="1">
      <alignment horizontal="center" vertical="center"/>
    </xf>
    <xf numFmtId="179" fontId="0" fillId="24" borderId="0" xfId="0" applyNumberForma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179" fontId="8" fillId="24" borderId="34" xfId="1247" applyNumberFormat="1" applyFont="1" applyFill="1" applyBorder="1" applyAlignment="1">
      <alignment horizontal="center" vertical="center"/>
    </xf>
    <xf numFmtId="181" fontId="8" fillId="24" borderId="35" xfId="1247" applyNumberFormat="1" applyFont="1" applyFill="1" applyBorder="1" applyAlignment="1">
      <alignment horizontal="center" vertical="center"/>
    </xf>
    <xf numFmtId="181" fontId="8" fillId="24" borderId="0" xfId="1247" applyNumberFormat="1" applyFont="1" applyFill="1" applyBorder="1" applyAlignment="1">
      <alignment horizontal="center" vertical="center"/>
    </xf>
    <xf numFmtId="181" fontId="8" fillId="24" borderId="36" xfId="1247" applyNumberFormat="1" applyFont="1" applyFill="1" applyBorder="1" applyAlignment="1">
      <alignment horizontal="center" vertical="center"/>
    </xf>
    <xf numFmtId="179" fontId="8" fillId="24" borderId="35" xfId="1247" applyNumberFormat="1" applyFont="1" applyFill="1" applyBorder="1" applyAlignment="1">
      <alignment horizontal="center" vertical="center"/>
    </xf>
    <xf numFmtId="181" fontId="8" fillId="24" borderId="37" xfId="1247" applyNumberFormat="1" applyFont="1" applyFill="1" applyBorder="1" applyAlignment="1">
      <alignment horizontal="center" vertical="center"/>
    </xf>
    <xf numFmtId="179" fontId="8" fillId="24" borderId="38" xfId="1247" applyNumberFormat="1" applyFont="1" applyFill="1" applyBorder="1" applyAlignment="1">
      <alignment horizontal="center" vertical="center"/>
    </xf>
    <xf numFmtId="181" fontId="8" fillId="24" borderId="39" xfId="1247" applyNumberFormat="1" applyFont="1" applyFill="1" applyBorder="1" applyAlignment="1">
      <alignment horizontal="center" vertical="center"/>
    </xf>
    <xf numFmtId="181" fontId="8" fillId="24" borderId="35" xfId="1247" applyNumberFormat="1" applyFont="1" applyFill="1" applyBorder="1" applyAlignment="1">
      <alignment horizontal="center" vertical="center" wrapText="1"/>
    </xf>
    <xf numFmtId="179" fontId="8" fillId="24" borderId="22" xfId="1247" applyNumberFormat="1" applyFont="1" applyFill="1" applyBorder="1" applyAlignment="1">
      <alignment horizontal="center" vertical="center"/>
    </xf>
    <xf numFmtId="179" fontId="8" fillId="24" borderId="40" xfId="1247" applyNumberFormat="1" applyFont="1" applyFill="1" applyBorder="1" applyAlignment="1">
      <alignment horizontal="center" vertical="center"/>
    </xf>
    <xf numFmtId="181" fontId="8" fillId="24" borderId="31" xfId="1247" applyNumberFormat="1" applyFont="1" applyFill="1" applyBorder="1" applyAlignment="1">
      <alignment horizontal="center" vertical="center"/>
    </xf>
    <xf numFmtId="179" fontId="8" fillId="24" borderId="41" xfId="1247" applyNumberFormat="1" applyFont="1" applyFill="1" applyBorder="1" applyAlignment="1">
      <alignment horizontal="center" vertical="center"/>
    </xf>
    <xf numFmtId="179" fontId="8" fillId="24" borderId="42" xfId="1247" applyNumberFormat="1" applyFont="1" applyFill="1" applyBorder="1" applyAlignment="1">
      <alignment horizontal="center" vertical="center"/>
    </xf>
    <xf numFmtId="0" fontId="8" fillId="24" borderId="43" xfId="0" applyFont="1" applyFill="1" applyBorder="1" applyAlignment="1">
      <alignment horizontal="center" vertical="center"/>
    </xf>
    <xf numFmtId="179" fontId="8" fillId="24" borderId="44" xfId="1247" applyNumberFormat="1" applyFont="1" applyFill="1" applyBorder="1" applyAlignment="1">
      <alignment horizontal="center" vertical="center"/>
    </xf>
    <xf numFmtId="181" fontId="8" fillId="24" borderId="27" xfId="1247" applyNumberFormat="1" applyFont="1" applyFill="1" applyBorder="1" applyAlignment="1">
      <alignment horizontal="center" vertical="center"/>
    </xf>
    <xf numFmtId="179" fontId="8" fillId="24" borderId="27" xfId="1247" applyNumberFormat="1" applyFont="1" applyFill="1" applyBorder="1" applyAlignment="1">
      <alignment horizontal="center" vertical="center"/>
    </xf>
    <xf numFmtId="181" fontId="8" fillId="24" borderId="32" xfId="0" quotePrefix="1" applyNumberFormat="1" applyFont="1" applyFill="1" applyBorder="1" applyAlignment="1">
      <alignment horizontal="center" vertical="center"/>
    </xf>
    <xf numFmtId="181" fontId="10" fillId="24" borderId="32" xfId="0" quotePrefix="1" applyNumberFormat="1" applyFont="1" applyFill="1" applyBorder="1" applyAlignment="1">
      <alignment horizontal="center" vertical="center"/>
    </xf>
    <xf numFmtId="181" fontId="8" fillId="24" borderId="32" xfId="0" applyNumberFormat="1" applyFont="1" applyFill="1" applyBorder="1" applyAlignment="1">
      <alignment horizontal="center" vertical="center"/>
    </xf>
    <xf numFmtId="179" fontId="14" fillId="24" borderId="0" xfId="0" applyNumberFormat="1" applyFont="1" applyFill="1" applyAlignment="1">
      <alignment horizontal="left" vertical="center"/>
    </xf>
    <xf numFmtId="0" fontId="14" fillId="24" borderId="0" xfId="0" applyFont="1" applyFill="1" applyAlignment="1">
      <alignment horizontal="center" vertical="center"/>
    </xf>
    <xf numFmtId="179" fontId="9" fillId="24" borderId="0" xfId="0" applyNumberFormat="1" applyFont="1" applyFill="1" applyAlignment="1">
      <alignment horizontal="center" vertical="center"/>
    </xf>
    <xf numFmtId="179" fontId="9" fillId="24" borderId="0" xfId="0" applyNumberFormat="1" applyFont="1" applyFill="1" applyBorder="1" applyAlignment="1">
      <alignment horizontal="center" vertical="center"/>
    </xf>
    <xf numFmtId="181" fontId="8" fillId="24" borderId="42" xfId="1247" applyNumberFormat="1" applyFont="1" applyFill="1" applyBorder="1" applyAlignment="1">
      <alignment horizontal="center" vertical="center"/>
    </xf>
    <xf numFmtId="179" fontId="8" fillId="24" borderId="39" xfId="1247" applyNumberFormat="1" applyFont="1" applyFill="1" applyBorder="1" applyAlignment="1">
      <alignment horizontal="center" vertical="center"/>
    </xf>
    <xf numFmtId="179" fontId="8" fillId="24" borderId="45" xfId="1247" applyNumberFormat="1" applyFont="1" applyFill="1" applyBorder="1" applyAlignment="1">
      <alignment horizontal="center" vertical="center"/>
    </xf>
    <xf numFmtId="179" fontId="8" fillId="24" borderId="46" xfId="1247" applyNumberFormat="1" applyFont="1" applyFill="1" applyBorder="1" applyAlignment="1">
      <alignment horizontal="center" vertical="center"/>
    </xf>
    <xf numFmtId="188" fontId="8" fillId="24" borderId="32" xfId="0" applyNumberFormat="1" applyFont="1" applyFill="1" applyBorder="1" applyAlignment="1">
      <alignment horizontal="right" vertical="center"/>
    </xf>
    <xf numFmtId="184" fontId="8" fillId="24" borderId="0" xfId="0" applyNumberFormat="1" applyFont="1" applyFill="1" applyBorder="1" applyAlignment="1">
      <alignment horizontal="center" vertical="center"/>
    </xf>
    <xf numFmtId="181" fontId="8" fillId="24" borderId="31" xfId="0" quotePrefix="1" applyNumberFormat="1" applyFont="1" applyFill="1" applyBorder="1" applyAlignment="1">
      <alignment horizontal="center" vertical="center"/>
    </xf>
    <xf numFmtId="181" fontId="10" fillId="24" borderId="31" xfId="0" quotePrefix="1" applyNumberFormat="1" applyFont="1" applyFill="1" applyBorder="1" applyAlignment="1">
      <alignment horizontal="center" vertical="center"/>
    </xf>
    <xf numFmtId="184" fontId="10" fillId="24" borderId="0" xfId="0" applyNumberFormat="1" applyFont="1" applyFill="1" applyBorder="1" applyAlignment="1">
      <alignment horizontal="center" vertical="center"/>
    </xf>
    <xf numFmtId="181" fontId="8" fillId="24" borderId="0" xfId="0" applyNumberFormat="1" applyFont="1" applyFill="1" applyBorder="1" applyAlignment="1">
      <alignment horizontal="left" vertical="center"/>
    </xf>
    <xf numFmtId="181" fontId="8" fillId="24" borderId="10" xfId="0" applyNumberFormat="1" applyFont="1" applyFill="1" applyBorder="1" applyAlignment="1">
      <alignment horizontal="left" vertical="center"/>
    </xf>
    <xf numFmtId="177" fontId="8" fillId="0" borderId="0" xfId="1088" applyFont="1"/>
    <xf numFmtId="177" fontId="10" fillId="0" borderId="0" xfId="1088" applyFont="1" applyAlignment="1">
      <alignment vertical="center"/>
    </xf>
    <xf numFmtId="190" fontId="8" fillId="0" borderId="0" xfId="1088" applyNumberFormat="1" applyFont="1" applyAlignment="1">
      <alignment vertical="center"/>
    </xf>
    <xf numFmtId="177" fontId="10" fillId="24" borderId="31" xfId="1088" applyFont="1" applyFill="1" applyBorder="1" applyAlignment="1">
      <alignment vertical="center"/>
    </xf>
    <xf numFmtId="190" fontId="10" fillId="24" borderId="0" xfId="1088" applyNumberFormat="1" applyFont="1" applyFill="1" applyBorder="1" applyAlignment="1">
      <alignment vertical="center"/>
    </xf>
    <xf numFmtId="177" fontId="10" fillId="24" borderId="0" xfId="1088" applyFont="1" applyFill="1" applyBorder="1" applyAlignment="1">
      <alignment vertical="center"/>
    </xf>
    <xf numFmtId="177" fontId="8" fillId="24" borderId="0" xfId="1088" applyFont="1" applyFill="1" applyAlignment="1">
      <alignment vertical="center"/>
    </xf>
    <xf numFmtId="190" fontId="8" fillId="24" borderId="0" xfId="1088" applyNumberFormat="1" applyFont="1" applyFill="1" applyAlignment="1">
      <alignment vertical="center"/>
    </xf>
    <xf numFmtId="190" fontId="8" fillId="24" borderId="32" xfId="1088" applyNumberFormat="1" applyFont="1" applyFill="1" applyBorder="1" applyAlignment="1">
      <alignment vertical="center"/>
    </xf>
    <xf numFmtId="190" fontId="8" fillId="24" borderId="47" xfId="1088" applyNumberFormat="1" applyFont="1" applyFill="1" applyBorder="1" applyAlignment="1">
      <alignment vertical="center"/>
    </xf>
    <xf numFmtId="177" fontId="8" fillId="24" borderId="0" xfId="0" applyNumberFormat="1" applyFont="1" applyFill="1" applyBorder="1" applyAlignment="1">
      <alignment horizontal="center" vertical="center"/>
    </xf>
    <xf numFmtId="43" fontId="8" fillId="0" borderId="0" xfId="1088" applyNumberFormat="1" applyFont="1"/>
    <xf numFmtId="0" fontId="14" fillId="24" borderId="48" xfId="0" applyFont="1" applyFill="1" applyBorder="1" applyAlignment="1">
      <alignment horizontal="left"/>
    </xf>
    <xf numFmtId="179" fontId="14" fillId="24" borderId="48" xfId="0" applyNumberFormat="1" applyFont="1" applyFill="1" applyBorder="1" applyAlignment="1">
      <alignment horizontal="left"/>
    </xf>
    <xf numFmtId="0" fontId="14" fillId="24" borderId="0" xfId="0" applyNumberFormat="1" applyFont="1" applyFill="1" applyAlignment="1">
      <alignment horizontal="left"/>
    </xf>
    <xf numFmtId="0" fontId="14" fillId="24" borderId="48" xfId="1437" applyFont="1" applyFill="1" applyBorder="1" applyAlignment="1">
      <alignment horizontal="right"/>
    </xf>
    <xf numFmtId="0" fontId="14" fillId="24" borderId="0" xfId="1437" applyFont="1" applyFill="1" applyBorder="1" applyAlignment="1">
      <alignment horizontal="left"/>
    </xf>
    <xf numFmtId="179" fontId="14" fillId="24" borderId="48" xfId="0" applyNumberFormat="1" applyFont="1" applyFill="1" applyBorder="1" applyAlignment="1">
      <alignment horizontal="center"/>
    </xf>
    <xf numFmtId="184" fontId="8" fillId="24" borderId="0" xfId="1088" applyNumberFormat="1" applyFont="1" applyFill="1" applyBorder="1" applyAlignment="1">
      <alignment vertical="center"/>
    </xf>
    <xf numFmtId="177" fontId="8" fillId="24" borderId="0" xfId="0" applyNumberFormat="1" applyFont="1" applyFill="1" applyAlignment="1">
      <alignment horizontal="right" vertical="center"/>
    </xf>
    <xf numFmtId="190" fontId="8" fillId="24" borderId="0" xfId="0" applyNumberFormat="1" applyFont="1" applyFill="1" applyAlignment="1">
      <alignment horizontal="right" vertical="center"/>
    </xf>
    <xf numFmtId="177" fontId="8" fillId="24" borderId="31" xfId="0" applyNumberFormat="1" applyFont="1" applyFill="1" applyBorder="1" applyAlignment="1">
      <alignment horizontal="right" vertical="center"/>
    </xf>
    <xf numFmtId="190" fontId="8" fillId="24" borderId="0" xfId="0" applyNumberFormat="1" applyFont="1" applyFill="1" applyBorder="1" applyAlignment="1">
      <alignment horizontal="right" vertical="center"/>
    </xf>
    <xf numFmtId="177" fontId="8" fillId="24" borderId="0" xfId="0" applyNumberFormat="1" applyFont="1" applyFill="1" applyBorder="1" applyAlignment="1">
      <alignment horizontal="right" vertical="center"/>
    </xf>
    <xf numFmtId="184" fontId="8" fillId="0" borderId="0" xfId="1088" applyNumberFormat="1" applyFont="1" applyAlignment="1">
      <alignment horizontal="center" vertical="center"/>
    </xf>
    <xf numFmtId="195" fontId="10" fillId="0" borderId="0" xfId="1088" applyNumberFormat="1" applyFont="1" applyAlignment="1">
      <alignment vertical="center"/>
    </xf>
    <xf numFmtId="0" fontId="8" fillId="24" borderId="47" xfId="0" applyFont="1" applyFill="1" applyBorder="1" applyAlignment="1">
      <alignment horizontal="center" vertical="center"/>
    </xf>
    <xf numFmtId="1" fontId="26" fillId="24" borderId="0" xfId="0" applyNumberFormat="1" applyFont="1" applyFill="1" applyAlignment="1">
      <alignment horizontal="left" vertical="center"/>
    </xf>
    <xf numFmtId="184" fontId="8" fillId="24" borderId="32" xfId="0" quotePrefix="1" applyNumberFormat="1" applyFont="1" applyFill="1" applyBorder="1" applyAlignment="1">
      <alignment horizontal="center" vertical="center"/>
    </xf>
    <xf numFmtId="184" fontId="8" fillId="24" borderId="32" xfId="0" applyNumberFormat="1" applyFont="1" applyFill="1" applyBorder="1" applyAlignment="1">
      <alignment horizontal="center" vertical="center"/>
    </xf>
    <xf numFmtId="181" fontId="8" fillId="24" borderId="30" xfId="1247" applyNumberFormat="1" applyFont="1" applyFill="1" applyBorder="1" applyAlignment="1">
      <alignment horizontal="center" vertical="center"/>
    </xf>
    <xf numFmtId="181" fontId="8" fillId="24" borderId="47" xfId="0" applyNumberFormat="1" applyFont="1" applyFill="1" applyBorder="1" applyAlignment="1">
      <alignment horizontal="center" vertical="center"/>
    </xf>
    <xf numFmtId="0" fontId="8" fillId="24" borderId="0" xfId="0" applyNumberFormat="1" applyFont="1" applyFill="1" applyBorder="1" applyAlignment="1">
      <alignment horizontal="center" vertical="center"/>
    </xf>
    <xf numFmtId="0" fontId="14" fillId="24" borderId="0" xfId="1437" applyFont="1" applyFill="1" applyBorder="1" applyAlignment="1">
      <alignment horizontal="right"/>
    </xf>
    <xf numFmtId="0" fontId="8" fillId="24" borderId="0" xfId="0" applyNumberFormat="1" applyFont="1" applyFill="1" applyBorder="1" applyAlignment="1">
      <alignment horizontal="right" vertical="center"/>
    </xf>
    <xf numFmtId="177" fontId="11" fillId="24" borderId="0" xfId="1088" applyFont="1" applyFill="1" applyBorder="1"/>
    <xf numFmtId="177" fontId="11" fillId="24" borderId="0" xfId="1088" applyFont="1" applyFill="1" applyBorder="1" applyAlignment="1">
      <alignment vertical="center"/>
    </xf>
    <xf numFmtId="177" fontId="8" fillId="24" borderId="0" xfId="1088" applyFont="1" applyFill="1" applyBorder="1"/>
    <xf numFmtId="0" fontId="0" fillId="24" borderId="0" xfId="0" applyFill="1"/>
    <xf numFmtId="0" fontId="23" fillId="24" borderId="48" xfId="0" applyFont="1" applyFill="1" applyBorder="1" applyAlignment="1">
      <alignment horizontal="left"/>
    </xf>
    <xf numFmtId="0" fontId="23" fillId="24" borderId="0" xfId="0" applyFont="1" applyFill="1" applyBorder="1" applyAlignment="1">
      <alignment horizontal="left"/>
    </xf>
    <xf numFmtId="181" fontId="23" fillId="24" borderId="48" xfId="0" applyNumberFormat="1" applyFont="1" applyFill="1" applyBorder="1" applyAlignment="1">
      <alignment horizontal="center"/>
    </xf>
    <xf numFmtId="179" fontId="23" fillId="24" borderId="48" xfId="0" applyNumberFormat="1" applyFont="1" applyFill="1" applyBorder="1" applyAlignment="1">
      <alignment horizontal="center"/>
    </xf>
    <xf numFmtId="0" fontId="23" fillId="24" borderId="48" xfId="1437" applyFont="1" applyFill="1" applyBorder="1" applyAlignment="1">
      <alignment horizontal="right"/>
    </xf>
    <xf numFmtId="0" fontId="23" fillId="24" borderId="48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9" fillId="24" borderId="0" xfId="0" applyNumberFormat="1" applyFont="1" applyFill="1" applyAlignment="1">
      <alignment horizontal="left"/>
    </xf>
    <xf numFmtId="179" fontId="23" fillId="24" borderId="0" xfId="0" applyNumberFormat="1" applyFont="1" applyFill="1" applyBorder="1" applyAlignment="1">
      <alignment horizontal="center"/>
    </xf>
    <xf numFmtId="0" fontId="23" fillId="24" borderId="0" xfId="1437" applyFont="1" applyFill="1" applyBorder="1" applyAlignment="1">
      <alignment horizontal="right"/>
    </xf>
    <xf numFmtId="0" fontId="29" fillId="24" borderId="0" xfId="1437" applyFont="1" applyFill="1" applyBorder="1" applyAlignment="1">
      <alignment horizontal="right"/>
    </xf>
    <xf numFmtId="179" fontId="29" fillId="24" borderId="0" xfId="0" applyNumberFormat="1" applyFont="1" applyFill="1" applyBorder="1" applyAlignment="1">
      <alignment horizontal="right"/>
    </xf>
    <xf numFmtId="179" fontId="23" fillId="24" borderId="48" xfId="0" applyNumberFormat="1" applyFont="1" applyFill="1" applyBorder="1" applyAlignment="1">
      <alignment horizontal="left"/>
    </xf>
    <xf numFmtId="0" fontId="40" fillId="24" borderId="0" xfId="0" applyFont="1" applyFill="1" applyBorder="1" applyAlignment="1"/>
    <xf numFmtId="179" fontId="29" fillId="24" borderId="0" xfId="0" applyNumberFormat="1" applyFont="1" applyFill="1" applyAlignment="1">
      <alignment horizontal="center"/>
    </xf>
    <xf numFmtId="179" fontId="23" fillId="24" borderId="0" xfId="0" applyNumberFormat="1" applyFont="1" applyFill="1" applyBorder="1" applyAlignment="1">
      <alignment horizontal="left"/>
    </xf>
    <xf numFmtId="0" fontId="23" fillId="24" borderId="0" xfId="0" applyNumberFormat="1" applyFont="1" applyFill="1" applyBorder="1" applyAlignment="1">
      <alignment horizontal="left"/>
    </xf>
    <xf numFmtId="179" fontId="23" fillId="24" borderId="0" xfId="0" applyNumberFormat="1" applyFont="1" applyFill="1" applyAlignment="1">
      <alignment horizontal="left"/>
    </xf>
    <xf numFmtId="0" fontId="23" fillId="24" borderId="0" xfId="0" applyNumberFormat="1" applyFont="1" applyFill="1" applyAlignment="1">
      <alignment horizontal="left"/>
    </xf>
    <xf numFmtId="41" fontId="8" fillId="0" borderId="0" xfId="1088" applyNumberFormat="1" applyFont="1" applyAlignment="1">
      <alignment horizontal="right" vertical="center"/>
    </xf>
    <xf numFmtId="184" fontId="211" fillId="0" borderId="0" xfId="1366" applyNumberFormat="1" applyFont="1" applyFill="1" applyBorder="1" applyAlignment="1">
      <alignment horizontal="right" vertical="center" wrapText="1"/>
    </xf>
    <xf numFmtId="0" fontId="212" fillId="0" borderId="0" xfId="1366" applyFont="1" applyFill="1" applyBorder="1">
      <alignment vertical="center"/>
    </xf>
    <xf numFmtId="41" fontId="8" fillId="0" borderId="31" xfId="1088" applyNumberFormat="1" applyFont="1" applyFill="1" applyBorder="1" applyAlignment="1">
      <alignment horizontal="center" vertical="center"/>
    </xf>
    <xf numFmtId="41" fontId="8" fillId="0" borderId="0" xfId="1088" applyNumberFormat="1" applyFont="1" applyFill="1" applyBorder="1" applyAlignment="1">
      <alignment horizontal="center" vertical="center"/>
    </xf>
    <xf numFmtId="41" fontId="8" fillId="0" borderId="49" xfId="1088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191" fontId="212" fillId="24" borderId="0" xfId="0" applyNumberFormat="1" applyFont="1" applyFill="1" applyBorder="1" applyAlignment="1" applyProtection="1">
      <alignment horizontal="right" vertical="center"/>
      <protection hidden="1"/>
    </xf>
    <xf numFmtId="181" fontId="29" fillId="24" borderId="0" xfId="0" applyNumberFormat="1" applyFont="1" applyFill="1" applyAlignment="1">
      <alignment horizontal="center"/>
    </xf>
    <xf numFmtId="179" fontId="29" fillId="24" borderId="0" xfId="0" applyNumberFormat="1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1" fontId="8" fillId="62" borderId="0" xfId="0" applyNumberFormat="1" applyFont="1" applyFill="1" applyAlignment="1" applyProtection="1">
      <alignment horizontal="left" vertical="center"/>
      <protection hidden="1"/>
    </xf>
    <xf numFmtId="0" fontId="5" fillId="62" borderId="0" xfId="1437" applyFont="1" applyFill="1" applyAlignment="1" applyProtection="1">
      <alignment horizontal="center" vertical="center"/>
      <protection hidden="1"/>
    </xf>
    <xf numFmtId="177" fontId="5" fillId="62" borderId="0" xfId="1246" applyFont="1" applyFill="1" applyAlignment="1" applyProtection="1">
      <alignment horizontal="center" vertical="center"/>
      <protection hidden="1"/>
    </xf>
    <xf numFmtId="186" fontId="5" fillId="62" borderId="0" xfId="1437" applyNumberFormat="1" applyFont="1" applyFill="1" applyAlignment="1" applyProtection="1">
      <alignment horizontal="center" vertical="center"/>
      <protection hidden="1"/>
    </xf>
    <xf numFmtId="186" fontId="5" fillId="62" borderId="0" xfId="1246" applyNumberFormat="1" applyFont="1" applyFill="1" applyAlignment="1" applyProtection="1">
      <alignment horizontal="center" vertical="center"/>
      <protection hidden="1"/>
    </xf>
    <xf numFmtId="179" fontId="5" fillId="62" borderId="0" xfId="1437" applyNumberFormat="1" applyFont="1" applyFill="1" applyAlignment="1" applyProtection="1">
      <alignment horizontal="center" vertical="center"/>
      <protection hidden="1"/>
    </xf>
    <xf numFmtId="2" fontId="5" fillId="62" borderId="0" xfId="1437" applyNumberFormat="1" applyFont="1" applyFill="1" applyAlignment="1" applyProtection="1">
      <alignment horizontal="center" vertical="center"/>
      <protection hidden="1"/>
    </xf>
    <xf numFmtId="186" fontId="5" fillId="62" borderId="0" xfId="1437" applyNumberFormat="1" applyFont="1" applyFill="1" applyBorder="1" applyAlignment="1" applyProtection="1">
      <alignment horizontal="center" vertical="center"/>
      <protection hidden="1"/>
    </xf>
    <xf numFmtId="0" fontId="5" fillId="62" borderId="0" xfId="1437" applyFont="1" applyFill="1" applyBorder="1" applyAlignment="1" applyProtection="1">
      <alignment horizontal="center" vertical="center"/>
      <protection hidden="1"/>
    </xf>
    <xf numFmtId="0" fontId="13" fillId="62" borderId="0" xfId="1437" applyFont="1" applyFill="1" applyBorder="1" applyAlignment="1" applyProtection="1">
      <alignment horizontal="center" vertical="center"/>
      <protection hidden="1"/>
    </xf>
    <xf numFmtId="0" fontId="8" fillId="62" borderId="0" xfId="1437" applyFont="1" applyFill="1" applyBorder="1" applyAlignment="1" applyProtection="1">
      <alignment horizontal="left" vertical="center"/>
      <protection hidden="1"/>
    </xf>
    <xf numFmtId="0" fontId="8" fillId="62" borderId="0" xfId="1437" applyFont="1" applyFill="1" applyBorder="1" applyAlignment="1" applyProtection="1">
      <alignment horizontal="center" vertical="center"/>
      <protection hidden="1"/>
    </xf>
    <xf numFmtId="177" fontId="8" fillId="62" borderId="0" xfId="1246" applyFont="1" applyFill="1" applyBorder="1" applyAlignment="1" applyProtection="1">
      <alignment horizontal="center" vertical="center"/>
      <protection hidden="1"/>
    </xf>
    <xf numFmtId="186" fontId="8" fillId="62" borderId="0" xfId="1437" applyNumberFormat="1" applyFont="1" applyFill="1" applyBorder="1" applyAlignment="1" applyProtection="1">
      <alignment horizontal="center" vertical="center"/>
      <protection hidden="1"/>
    </xf>
    <xf numFmtId="186" fontId="8" fillId="62" borderId="0" xfId="1246" applyNumberFormat="1" applyFont="1" applyFill="1" applyBorder="1" applyAlignment="1" applyProtection="1">
      <alignment horizontal="center" vertical="center"/>
      <protection hidden="1"/>
    </xf>
    <xf numFmtId="179" fontId="8" fillId="62" borderId="0" xfId="1437" applyNumberFormat="1" applyFont="1" applyFill="1" applyBorder="1" applyAlignment="1" applyProtection="1">
      <alignment horizontal="center" vertical="center"/>
      <protection hidden="1"/>
    </xf>
    <xf numFmtId="2" fontId="8" fillId="62" borderId="0" xfId="1437" applyNumberFormat="1" applyFont="1" applyFill="1" applyBorder="1" applyAlignment="1" applyProtection="1">
      <alignment horizontal="center" vertical="center"/>
      <protection hidden="1"/>
    </xf>
    <xf numFmtId="0" fontId="8" fillId="62" borderId="0" xfId="1437" applyFont="1" applyFill="1" applyBorder="1" applyAlignment="1" applyProtection="1">
      <alignment horizontal="right" vertical="center"/>
      <protection hidden="1"/>
    </xf>
    <xf numFmtId="41" fontId="8" fillId="62" borderId="31" xfId="1242" applyNumberFormat="1" applyFont="1" applyFill="1" applyBorder="1" applyAlignment="1" applyProtection="1">
      <alignment horizontal="right" vertical="center"/>
      <protection hidden="1"/>
    </xf>
    <xf numFmtId="41" fontId="8" fillId="62" borderId="0" xfId="1242" applyNumberFormat="1" applyFont="1" applyFill="1" applyBorder="1" applyAlignment="1" applyProtection="1">
      <alignment horizontal="right" vertical="center"/>
      <protection hidden="1"/>
    </xf>
    <xf numFmtId="41" fontId="8" fillId="62" borderId="0" xfId="1437" applyNumberFormat="1" applyFont="1" applyFill="1" applyBorder="1" applyAlignment="1" applyProtection="1">
      <alignment horizontal="right" vertical="center"/>
      <protection hidden="1"/>
    </xf>
    <xf numFmtId="41" fontId="8" fillId="62" borderId="31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31" xfId="1437" applyNumberFormat="1" applyFont="1" applyFill="1" applyBorder="1" applyAlignment="1" applyProtection="1">
      <alignment horizontal="right" vertical="center"/>
      <protection hidden="1"/>
    </xf>
    <xf numFmtId="41" fontId="10" fillId="62" borderId="31" xfId="1437" applyNumberFormat="1" applyFont="1" applyFill="1" applyBorder="1" applyAlignment="1" applyProtection="1">
      <alignment horizontal="right" vertical="center"/>
      <protection hidden="1"/>
    </xf>
    <xf numFmtId="41" fontId="10" fillId="62" borderId="0" xfId="1437" applyNumberFormat="1" applyFont="1" applyFill="1" applyBorder="1" applyAlignment="1" applyProtection="1">
      <alignment horizontal="right" vertical="center"/>
      <protection hidden="1"/>
    </xf>
    <xf numFmtId="0" fontId="10" fillId="62" borderId="31" xfId="1437" quotePrefix="1" applyNumberFormat="1" applyFont="1" applyFill="1" applyBorder="1" applyAlignment="1" applyProtection="1">
      <alignment horizontal="center" vertical="center"/>
      <protection hidden="1"/>
    </xf>
    <xf numFmtId="0" fontId="10" fillId="62" borderId="0" xfId="1437" applyFont="1" applyFill="1" applyBorder="1" applyAlignment="1" applyProtection="1">
      <alignment horizontal="center" vertical="center"/>
      <protection hidden="1"/>
    </xf>
    <xf numFmtId="41" fontId="8" fillId="62" borderId="0" xfId="1437" applyNumberFormat="1" applyFont="1" applyFill="1" applyBorder="1" applyAlignment="1" applyProtection="1">
      <alignment horizontal="center" vertical="center"/>
      <protection hidden="1"/>
    </xf>
    <xf numFmtId="41" fontId="8" fillId="62" borderId="0" xfId="0" applyNumberFormat="1" applyFont="1" applyFill="1" applyBorder="1" applyAlignment="1" applyProtection="1">
      <alignment horizontal="right" vertical="center"/>
      <protection hidden="1"/>
    </xf>
    <xf numFmtId="41" fontId="8" fillId="62" borderId="31" xfId="1437" applyNumberFormat="1" applyFont="1" applyFill="1" applyBorder="1" applyAlignment="1" applyProtection="1">
      <alignment horizontal="center" vertical="center"/>
      <protection hidden="1"/>
    </xf>
    <xf numFmtId="41" fontId="8" fillId="62" borderId="32" xfId="1437" applyNumberFormat="1" applyFont="1" applyFill="1" applyBorder="1" applyAlignment="1" applyProtection="1">
      <alignment horizontal="center" vertical="center"/>
      <protection hidden="1"/>
    </xf>
    <xf numFmtId="41" fontId="8" fillId="62" borderId="32" xfId="0" applyNumberFormat="1" applyFont="1" applyFill="1" applyBorder="1" applyAlignment="1" applyProtection="1">
      <alignment horizontal="center" vertical="center"/>
      <protection hidden="1"/>
    </xf>
    <xf numFmtId="41" fontId="8" fillId="62" borderId="10" xfId="0" applyNumberFormat="1" applyFont="1" applyFill="1" applyBorder="1" applyAlignment="1" applyProtection="1">
      <alignment horizontal="right" vertical="center"/>
      <protection hidden="1"/>
    </xf>
    <xf numFmtId="41" fontId="8" fillId="62" borderId="47" xfId="0" applyNumberFormat="1" applyFont="1" applyFill="1" applyBorder="1" applyAlignment="1" applyProtection="1">
      <alignment horizontal="center" vertical="center"/>
      <protection hidden="1"/>
    </xf>
    <xf numFmtId="0" fontId="14" fillId="62" borderId="48" xfId="1437" applyNumberFormat="1" applyFont="1" applyFill="1" applyBorder="1" applyAlignment="1" applyProtection="1">
      <alignment horizontal="left"/>
      <protection hidden="1"/>
    </xf>
    <xf numFmtId="0" fontId="14" fillId="62" borderId="0" xfId="1246" applyNumberFormat="1" applyFont="1" applyFill="1" applyBorder="1" applyAlignment="1" applyProtection="1">
      <alignment horizontal="left"/>
      <protection hidden="1"/>
    </xf>
    <xf numFmtId="0" fontId="14" fillId="62" borderId="0" xfId="1437" applyNumberFormat="1" applyFont="1" applyFill="1" applyBorder="1" applyAlignment="1" applyProtection="1">
      <alignment horizontal="left"/>
      <protection hidden="1"/>
    </xf>
    <xf numFmtId="0" fontId="14" fillId="62" borderId="48" xfId="1437" applyNumberFormat="1" applyFont="1" applyFill="1" applyBorder="1" applyAlignment="1" applyProtection="1">
      <alignment horizontal="right"/>
      <protection hidden="1"/>
    </xf>
    <xf numFmtId="0" fontId="38" fillId="62" borderId="0" xfId="0" applyFont="1" applyFill="1" applyAlignment="1" applyProtection="1">
      <alignment horizontal="left"/>
      <protection hidden="1"/>
    </xf>
    <xf numFmtId="0" fontId="14" fillId="62" borderId="0" xfId="1437" applyFont="1" applyFill="1" applyBorder="1" applyAlignment="1" applyProtection="1">
      <alignment horizontal="center"/>
      <protection hidden="1"/>
    </xf>
    <xf numFmtId="177" fontId="14" fillId="62" borderId="0" xfId="1246" applyFont="1" applyFill="1" applyBorder="1" applyAlignment="1" applyProtection="1">
      <alignment horizontal="center"/>
      <protection hidden="1"/>
    </xf>
    <xf numFmtId="186" fontId="14" fillId="62" borderId="0" xfId="1437" applyNumberFormat="1" applyFont="1" applyFill="1" applyBorder="1" applyAlignment="1" applyProtection="1">
      <alignment horizontal="center"/>
      <protection hidden="1"/>
    </xf>
    <xf numFmtId="186" fontId="14" fillId="62" borderId="0" xfId="1246" applyNumberFormat="1" applyFont="1" applyFill="1" applyBorder="1" applyAlignment="1" applyProtection="1">
      <alignment horizontal="center"/>
      <protection hidden="1"/>
    </xf>
    <xf numFmtId="179" fontId="14" fillId="62" borderId="0" xfId="1437" applyNumberFormat="1" applyFont="1" applyFill="1" applyBorder="1" applyAlignment="1" applyProtection="1">
      <alignment horizontal="center"/>
      <protection hidden="1"/>
    </xf>
    <xf numFmtId="2" fontId="14" fillId="62" borderId="0" xfId="1437" applyNumberFormat="1" applyFont="1" applyFill="1" applyBorder="1" applyAlignment="1" applyProtection="1">
      <alignment horizontal="center"/>
      <protection hidden="1"/>
    </xf>
    <xf numFmtId="0" fontId="38" fillId="62" borderId="0" xfId="0" applyFont="1" applyFill="1" applyBorder="1" applyAlignment="1" applyProtection="1">
      <alignment horizontal="left"/>
      <protection hidden="1"/>
    </xf>
    <xf numFmtId="0" fontId="14" fillId="62" borderId="0" xfId="1437" applyFont="1" applyFill="1" applyBorder="1" applyAlignment="1" applyProtection="1">
      <alignment horizontal="right"/>
      <protection hidden="1"/>
    </xf>
    <xf numFmtId="0" fontId="14" fillId="62" borderId="0" xfId="1437" applyFont="1" applyFill="1" applyAlignment="1" applyProtection="1">
      <alignment horizontal="center"/>
      <protection hidden="1"/>
    </xf>
    <xf numFmtId="177" fontId="14" fillId="62" borderId="0" xfId="1246" applyFont="1" applyFill="1" applyAlignment="1" applyProtection="1">
      <alignment horizontal="center"/>
      <protection hidden="1"/>
    </xf>
    <xf numFmtId="186" fontId="14" fillId="62" borderId="0" xfId="1437" applyNumberFormat="1" applyFont="1" applyFill="1" applyAlignment="1" applyProtection="1">
      <alignment horizontal="center"/>
      <protection hidden="1"/>
    </xf>
    <xf numFmtId="186" fontId="14" fillId="62" borderId="0" xfId="1246" applyNumberFormat="1" applyFont="1" applyFill="1" applyAlignment="1" applyProtection="1">
      <alignment horizontal="center"/>
      <protection hidden="1"/>
    </xf>
    <xf numFmtId="179" fontId="14" fillId="62" borderId="0" xfId="1437" applyNumberFormat="1" applyFont="1" applyFill="1" applyAlignment="1" applyProtection="1">
      <alignment horizontal="center"/>
      <protection hidden="1"/>
    </xf>
    <xf numFmtId="2" fontId="14" fillId="62" borderId="0" xfId="1437" applyNumberFormat="1" applyFont="1" applyFill="1" applyAlignment="1" applyProtection="1">
      <alignment horizontal="center"/>
      <protection hidden="1"/>
    </xf>
    <xf numFmtId="0" fontId="8" fillId="62" borderId="0" xfId="1437" applyFont="1" applyFill="1" applyAlignment="1" applyProtection="1">
      <alignment horizontal="center" vertical="center"/>
      <protection hidden="1"/>
    </xf>
    <xf numFmtId="177" fontId="8" fillId="62" borderId="0" xfId="1246" applyFont="1" applyFill="1" applyAlignment="1" applyProtection="1">
      <alignment horizontal="center" vertical="center"/>
      <protection hidden="1"/>
    </xf>
    <xf numFmtId="186" fontId="8" fillId="62" borderId="0" xfId="1437" applyNumberFormat="1" applyFont="1" applyFill="1" applyAlignment="1" applyProtection="1">
      <alignment horizontal="center" vertical="center"/>
      <protection hidden="1"/>
    </xf>
    <xf numFmtId="186" fontId="8" fillId="62" borderId="0" xfId="1246" applyNumberFormat="1" applyFont="1" applyFill="1" applyAlignment="1" applyProtection="1">
      <alignment horizontal="center" vertical="center"/>
      <protection hidden="1"/>
    </xf>
    <xf numFmtId="179" fontId="8" fillId="62" borderId="0" xfId="1437" applyNumberFormat="1" applyFont="1" applyFill="1" applyAlignment="1" applyProtection="1">
      <alignment horizontal="center" vertical="center"/>
      <protection hidden="1"/>
    </xf>
    <xf numFmtId="2" fontId="8" fillId="62" borderId="0" xfId="1437" applyNumberFormat="1" applyFont="1" applyFill="1" applyAlignment="1" applyProtection="1">
      <alignment horizontal="center" vertical="center"/>
      <protection hidden="1"/>
    </xf>
    <xf numFmtId="0" fontId="6" fillId="62" borderId="0" xfId="1437" applyFont="1" applyFill="1" applyAlignment="1" applyProtection="1">
      <alignment horizontal="center" vertical="center"/>
      <protection hidden="1"/>
    </xf>
    <xf numFmtId="0" fontId="8" fillId="24" borderId="0" xfId="0" applyNumberFormat="1" applyFont="1" applyFill="1" applyAlignment="1" applyProtection="1">
      <alignment horizontal="center" vertical="center"/>
      <protection hidden="1"/>
    </xf>
    <xf numFmtId="0" fontId="8" fillId="24" borderId="0" xfId="0" applyFont="1" applyFill="1" applyAlignment="1" applyProtection="1">
      <alignment horizontal="center" vertical="center"/>
      <protection hidden="1"/>
    </xf>
    <xf numFmtId="0" fontId="8" fillId="24" borderId="0" xfId="0" applyFont="1" applyFill="1" applyBorder="1" applyAlignment="1" applyProtection="1">
      <alignment horizontal="center" vertical="center"/>
      <protection hidden="1"/>
    </xf>
    <xf numFmtId="0" fontId="0" fillId="24" borderId="0" xfId="0" applyNumberFormat="1" applyFill="1" applyAlignment="1" applyProtection="1">
      <alignment horizontal="center" vertical="top"/>
      <protection hidden="1"/>
    </xf>
    <xf numFmtId="0" fontId="0" fillId="24" borderId="0" xfId="0" applyFill="1" applyAlignment="1" applyProtection="1">
      <alignment horizontal="center" vertical="top"/>
      <protection hidden="1"/>
    </xf>
    <xf numFmtId="1" fontId="8" fillId="24" borderId="0" xfId="0" applyNumberFormat="1" applyFont="1" applyFill="1" applyAlignment="1" applyProtection="1">
      <alignment horizontal="left" vertical="top"/>
      <protection hidden="1"/>
    </xf>
    <xf numFmtId="0" fontId="0" fillId="24" borderId="0" xfId="0" applyFill="1" applyBorder="1" applyAlignment="1" applyProtection="1">
      <alignment horizontal="center" vertical="top"/>
      <protection hidden="1"/>
    </xf>
    <xf numFmtId="0" fontId="12" fillId="24" borderId="0" xfId="0" applyFont="1" applyFill="1" applyBorder="1" applyAlignment="1" applyProtection="1">
      <alignment horizontal="center" vertical="center"/>
      <protection hidden="1"/>
    </xf>
    <xf numFmtId="0" fontId="8" fillId="24" borderId="0" xfId="0" applyNumberFormat="1" applyFont="1" applyFill="1" applyBorder="1" applyAlignment="1" applyProtection="1">
      <alignment horizontal="left" vertical="center"/>
      <protection hidden="1"/>
    </xf>
    <xf numFmtId="0" fontId="8" fillId="24" borderId="0" xfId="0" applyNumberFormat="1" applyFont="1" applyFill="1" applyBorder="1" applyAlignment="1" applyProtection="1">
      <alignment horizontal="center" vertical="center"/>
      <protection hidden="1"/>
    </xf>
    <xf numFmtId="0" fontId="212" fillId="24" borderId="50" xfId="0" applyFont="1" applyFill="1" applyBorder="1" applyAlignment="1" applyProtection="1">
      <alignment horizontal="center" vertical="center"/>
      <protection hidden="1"/>
    </xf>
    <xf numFmtId="0" fontId="212" fillId="24" borderId="39" xfId="0" applyFont="1" applyFill="1" applyBorder="1" applyAlignment="1" applyProtection="1">
      <alignment horizontal="center" vertical="center"/>
      <protection hidden="1"/>
    </xf>
    <xf numFmtId="0" fontId="212" fillId="24" borderId="41" xfId="0" applyFont="1" applyFill="1" applyBorder="1" applyAlignment="1" applyProtection="1">
      <alignment horizontal="center" vertical="center"/>
      <protection hidden="1"/>
    </xf>
    <xf numFmtId="0" fontId="212" fillId="24" borderId="42" xfId="0" applyFont="1" applyFill="1" applyBorder="1" applyAlignment="1" applyProtection="1">
      <alignment horizontal="center" vertical="center"/>
      <protection hidden="1"/>
    </xf>
    <xf numFmtId="180" fontId="212" fillId="24" borderId="42" xfId="0" applyNumberFormat="1" applyFont="1" applyFill="1" applyBorder="1" applyAlignment="1" applyProtection="1">
      <alignment horizontal="center" vertical="center"/>
      <protection hidden="1"/>
    </xf>
    <xf numFmtId="0" fontId="212" fillId="24" borderId="27" xfId="0" applyFont="1" applyFill="1" applyBorder="1" applyAlignment="1" applyProtection="1">
      <alignment horizontal="center" vertical="center"/>
      <protection hidden="1"/>
    </xf>
    <xf numFmtId="0" fontId="212" fillId="24" borderId="27" xfId="0" applyFont="1" applyFill="1" applyBorder="1" applyAlignment="1" applyProtection="1">
      <alignment vertical="center" wrapText="1"/>
      <protection hidden="1"/>
    </xf>
    <xf numFmtId="180" fontId="212" fillId="24" borderId="27" xfId="0" applyNumberFormat="1" applyFont="1" applyFill="1" applyBorder="1" applyAlignment="1" applyProtection="1">
      <alignment horizontal="center" vertical="center"/>
      <protection hidden="1"/>
    </xf>
    <xf numFmtId="184" fontId="212" fillId="24" borderId="0" xfId="0" applyNumberFormat="1" applyFont="1" applyFill="1" applyBorder="1" applyAlignment="1" applyProtection="1">
      <alignment horizontal="right" vertical="center"/>
      <protection hidden="1"/>
    </xf>
    <xf numFmtId="189" fontId="212" fillId="24" borderId="0" xfId="0" applyNumberFormat="1" applyFont="1" applyFill="1" applyBorder="1" applyAlignment="1" applyProtection="1">
      <alignment horizontal="right" vertical="center"/>
      <protection hidden="1"/>
    </xf>
    <xf numFmtId="188" fontId="212" fillId="24" borderId="0" xfId="0" applyNumberFormat="1" applyFont="1" applyFill="1" applyBorder="1" applyAlignment="1" applyProtection="1">
      <alignment horizontal="right" vertical="center"/>
      <protection hidden="1"/>
    </xf>
    <xf numFmtId="184" fontId="212" fillId="24" borderId="0" xfId="0" applyNumberFormat="1" applyFont="1" applyFill="1" applyAlignment="1" applyProtection="1">
      <alignment horizontal="right" vertical="center"/>
      <protection hidden="1"/>
    </xf>
    <xf numFmtId="192" fontId="212" fillId="24" borderId="0" xfId="0" applyNumberFormat="1" applyFont="1" applyFill="1" applyAlignment="1" applyProtection="1">
      <alignment horizontal="right" vertical="center"/>
      <protection hidden="1"/>
    </xf>
    <xf numFmtId="191" fontId="212" fillId="24" borderId="0" xfId="0" applyNumberFormat="1" applyFont="1" applyFill="1" applyAlignment="1" applyProtection="1">
      <alignment horizontal="right" vertical="center"/>
      <protection hidden="1"/>
    </xf>
    <xf numFmtId="196" fontId="212" fillId="24" borderId="0" xfId="0" applyNumberFormat="1" applyFont="1" applyFill="1" applyBorder="1" applyAlignment="1" applyProtection="1">
      <alignment horizontal="right" vertical="center"/>
      <protection hidden="1"/>
    </xf>
    <xf numFmtId="189" fontId="212" fillId="24" borderId="0" xfId="0" applyNumberFormat="1" applyFont="1" applyFill="1" applyAlignment="1" applyProtection="1">
      <alignment horizontal="right" vertical="center"/>
      <protection hidden="1"/>
    </xf>
    <xf numFmtId="188" fontId="212" fillId="24" borderId="0" xfId="0" applyNumberFormat="1" applyFont="1" applyFill="1" applyAlignment="1" applyProtection="1">
      <alignment horizontal="right" vertical="center"/>
      <protection hidden="1"/>
    </xf>
    <xf numFmtId="177" fontId="212" fillId="0" borderId="0" xfId="1088" applyFont="1" applyAlignment="1" applyProtection="1">
      <alignment vertical="center"/>
      <protection hidden="1"/>
    </xf>
    <xf numFmtId="41" fontId="212" fillId="24" borderId="0" xfId="0" applyNumberFormat="1" applyFont="1" applyFill="1" applyAlignment="1" applyProtection="1">
      <alignment horizontal="right" vertical="center"/>
      <protection hidden="1"/>
    </xf>
    <xf numFmtId="177" fontId="212" fillId="0" borderId="0" xfId="1088" applyFont="1" applyBorder="1" applyAlignment="1" applyProtection="1">
      <alignment vertical="center"/>
      <protection hidden="1"/>
    </xf>
    <xf numFmtId="184" fontId="212" fillId="24" borderId="0" xfId="1445" applyNumberFormat="1" applyFont="1" applyFill="1" applyBorder="1" applyAlignment="1" applyProtection="1">
      <alignment horizontal="right" vertical="center"/>
      <protection hidden="1"/>
    </xf>
    <xf numFmtId="177" fontId="212" fillId="24" borderId="0" xfId="1088" applyFont="1" applyFill="1" applyBorder="1" applyAlignment="1" applyProtection="1">
      <alignment vertical="center"/>
      <protection hidden="1"/>
    </xf>
    <xf numFmtId="177" fontId="212" fillId="0" borderId="0" xfId="1088" applyFont="1" applyBorder="1" applyAlignment="1" applyProtection="1">
      <alignment horizontal="right" vertical="center"/>
      <protection hidden="1"/>
    </xf>
    <xf numFmtId="190" fontId="212" fillId="0" borderId="0" xfId="1088" applyNumberFormat="1" applyFont="1" applyBorder="1" applyAlignment="1" applyProtection="1">
      <alignment vertical="center"/>
      <protection hidden="1"/>
    </xf>
    <xf numFmtId="177" fontId="212" fillId="24" borderId="0" xfId="1088" applyFont="1" applyFill="1" applyBorder="1" applyAlignment="1" applyProtection="1">
      <alignment horizontal="right" vertical="center"/>
      <protection hidden="1"/>
    </xf>
    <xf numFmtId="188" fontId="212" fillId="24" borderId="0" xfId="1088" applyNumberFormat="1" applyFont="1" applyFill="1" applyBorder="1" applyAlignment="1" applyProtection="1">
      <alignment vertical="center"/>
      <protection hidden="1"/>
    </xf>
    <xf numFmtId="192" fontId="212" fillId="24" borderId="0" xfId="0" applyNumberFormat="1" applyFont="1" applyFill="1" applyBorder="1" applyAlignment="1" applyProtection="1">
      <alignment horizontal="right" vertical="center"/>
      <protection hidden="1"/>
    </xf>
    <xf numFmtId="41" fontId="212" fillId="24" borderId="0" xfId="1088" applyNumberFormat="1" applyFont="1" applyFill="1" applyBorder="1" applyAlignment="1" applyProtection="1">
      <alignment vertical="center"/>
      <protection hidden="1"/>
    </xf>
    <xf numFmtId="41" fontId="212" fillId="24" borderId="0" xfId="1445" applyNumberFormat="1" applyFont="1" applyFill="1" applyBorder="1" applyAlignment="1" applyProtection="1">
      <alignment horizontal="right" vertical="center"/>
      <protection hidden="1"/>
    </xf>
    <xf numFmtId="0" fontId="212" fillId="24" borderId="32" xfId="0" quotePrefix="1" applyNumberFormat="1" applyFont="1" applyFill="1" applyBorder="1" applyAlignment="1" applyProtection="1">
      <alignment horizontal="center" vertical="center"/>
      <protection hidden="1"/>
    </xf>
    <xf numFmtId="184" fontId="212" fillId="24" borderId="0" xfId="1088" applyNumberFormat="1" applyFont="1" applyFill="1" applyBorder="1" applyAlignment="1" applyProtection="1">
      <alignment horizontal="right" vertical="center"/>
      <protection hidden="1"/>
    </xf>
    <xf numFmtId="0" fontId="212" fillId="24" borderId="32" xfId="0" applyFont="1" applyFill="1" applyBorder="1" applyAlignment="1" applyProtection="1">
      <alignment horizontal="center" vertical="center"/>
      <protection hidden="1"/>
    </xf>
    <xf numFmtId="184" fontId="212" fillId="24" borderId="0" xfId="1088" applyNumberFormat="1" applyFont="1" applyFill="1" applyBorder="1" applyAlignment="1" applyProtection="1">
      <alignment vertical="center"/>
      <protection hidden="1"/>
    </xf>
    <xf numFmtId="0" fontId="212" fillId="24" borderId="32" xfId="0" quotePrefix="1" applyFont="1" applyFill="1" applyBorder="1" applyAlignment="1" applyProtection="1">
      <alignment horizontal="center" vertical="center"/>
      <protection hidden="1"/>
    </xf>
    <xf numFmtId="3" fontId="8" fillId="24" borderId="0" xfId="0" applyNumberFormat="1" applyFont="1" applyFill="1" applyBorder="1" applyAlignment="1" applyProtection="1">
      <alignment horizontal="center" vertical="center"/>
      <protection hidden="1"/>
    </xf>
    <xf numFmtId="0" fontId="23" fillId="24" borderId="0" xfId="0" applyFont="1" applyFill="1" applyBorder="1" applyAlignment="1" applyProtection="1">
      <alignment horizontal="center"/>
      <protection hidden="1"/>
    </xf>
    <xf numFmtId="0" fontId="14" fillId="24" borderId="0" xfId="0" applyNumberFormat="1" applyFont="1" applyFill="1" applyAlignment="1" applyProtection="1">
      <alignment horizontal="left" vertical="center"/>
      <protection hidden="1"/>
    </xf>
    <xf numFmtId="0" fontId="14" fillId="24" borderId="0" xfId="0" applyFont="1" applyFill="1" applyAlignment="1" applyProtection="1">
      <alignment horizontal="left" vertical="center"/>
      <protection hidden="1"/>
    </xf>
    <xf numFmtId="0" fontId="14" fillId="24" borderId="0" xfId="0" applyFont="1" applyFill="1" applyBorder="1" applyAlignment="1" applyProtection="1">
      <alignment horizontal="left" vertical="center"/>
      <protection hidden="1"/>
    </xf>
    <xf numFmtId="0" fontId="10" fillId="24" borderId="0" xfId="0" quotePrefix="1" applyNumberFormat="1" applyFont="1" applyFill="1" applyBorder="1" applyAlignment="1" applyProtection="1">
      <alignment horizontal="center" vertical="center"/>
      <protection hidden="1"/>
    </xf>
    <xf numFmtId="181" fontId="14" fillId="24" borderId="0" xfId="0" applyNumberFormat="1" applyFont="1" applyFill="1" applyAlignment="1" applyProtection="1">
      <alignment horizontal="left" vertical="center"/>
      <protection hidden="1"/>
    </xf>
    <xf numFmtId="0" fontId="0" fillId="24" borderId="0" xfId="0" applyFill="1" applyBorder="1" applyAlignment="1" applyProtection="1">
      <alignment horizontal="center" vertical="center"/>
      <protection hidden="1"/>
    </xf>
    <xf numFmtId="0" fontId="0" fillId="24" borderId="0" xfId="0" applyNumberFormat="1" applyFill="1" applyAlignment="1" applyProtection="1">
      <alignment horizontal="center" vertical="center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10" fillId="24" borderId="0" xfId="0" applyFont="1" applyFill="1" applyBorder="1" applyAlignment="1" applyProtection="1">
      <alignment horizontal="center" vertical="center"/>
      <protection hidden="1"/>
    </xf>
    <xf numFmtId="1" fontId="8" fillId="62" borderId="0" xfId="0" applyNumberFormat="1" applyFont="1" applyFill="1" applyBorder="1" applyAlignment="1" applyProtection="1">
      <alignment horizontal="left" vertical="center"/>
      <protection hidden="1"/>
    </xf>
    <xf numFmtId="181" fontId="0" fillId="62" borderId="0" xfId="0" applyNumberFormat="1" applyFill="1" applyBorder="1" applyAlignment="1" applyProtection="1">
      <alignment horizontal="center" vertical="center"/>
      <protection hidden="1"/>
    </xf>
    <xf numFmtId="179" fontId="0" fillId="62" borderId="0" xfId="0" applyNumberFormat="1" applyFill="1" applyBorder="1" applyAlignment="1" applyProtection="1">
      <alignment horizontal="center" vertical="center"/>
      <protection hidden="1"/>
    </xf>
    <xf numFmtId="179" fontId="0" fillId="62" borderId="0" xfId="0" applyNumberFormat="1" applyFill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62" borderId="0" xfId="1444" applyFont="1" applyFill="1" applyProtection="1">
      <protection hidden="1"/>
    </xf>
    <xf numFmtId="41" fontId="8" fillId="24" borderId="47" xfId="0" applyNumberFormat="1" applyFont="1" applyFill="1" applyBorder="1" applyAlignment="1" applyProtection="1">
      <alignment horizontal="left" vertical="center"/>
      <protection hidden="1"/>
    </xf>
    <xf numFmtId="0" fontId="111" fillId="62" borderId="0" xfId="0" applyNumberFormat="1" applyFont="1" applyFill="1" applyBorder="1" applyAlignment="1" applyProtection="1">
      <protection hidden="1"/>
    </xf>
    <xf numFmtId="0" fontId="111" fillId="62" borderId="0" xfId="1444" applyFont="1" applyFill="1" applyAlignment="1" applyProtection="1">
      <protection hidden="1"/>
    </xf>
    <xf numFmtId="0" fontId="111" fillId="62" borderId="0" xfId="1444" applyFont="1" applyFill="1" applyBorder="1" applyAlignment="1" applyProtection="1">
      <protection hidden="1"/>
    </xf>
    <xf numFmtId="0" fontId="14" fillId="62" borderId="0" xfId="1444" applyFont="1" applyFill="1" applyAlignment="1" applyProtection="1">
      <protection hidden="1"/>
    </xf>
    <xf numFmtId="0" fontId="112" fillId="62" borderId="0" xfId="0" applyFont="1" applyFill="1" applyAlignment="1" applyProtection="1">
      <protection hidden="1"/>
    </xf>
    <xf numFmtId="0" fontId="111" fillId="62" borderId="0" xfId="1444" applyFont="1" applyFill="1" applyProtection="1">
      <protection hidden="1"/>
    </xf>
    <xf numFmtId="0" fontId="14" fillId="62" borderId="0" xfId="1444" applyFont="1" applyFill="1" applyProtection="1">
      <protection hidden="1"/>
    </xf>
    <xf numFmtId="1" fontId="8" fillId="62" borderId="0" xfId="0" applyNumberFormat="1" applyFont="1" applyFill="1" applyBorder="1" applyAlignment="1" applyProtection="1">
      <alignment horizontal="right" vertical="center"/>
      <protection hidden="1"/>
    </xf>
    <xf numFmtId="0" fontId="68" fillId="0" borderId="0" xfId="0" applyFont="1" applyAlignment="1" applyProtection="1">
      <alignment horizontal="right" vertical="center"/>
      <protection hidden="1"/>
    </xf>
    <xf numFmtId="0" fontId="8" fillId="62" borderId="51" xfId="0" applyFont="1" applyFill="1" applyBorder="1" applyAlignment="1" applyProtection="1">
      <alignment horizontal="center" vertical="center" wrapText="1"/>
      <protection hidden="1"/>
    </xf>
    <xf numFmtId="0" fontId="8" fillId="62" borderId="52" xfId="0" applyFont="1" applyFill="1" applyBorder="1" applyAlignment="1" applyProtection="1">
      <alignment horizontal="center" vertical="center" wrapText="1"/>
      <protection hidden="1"/>
    </xf>
    <xf numFmtId="0" fontId="8" fillId="62" borderId="53" xfId="0" applyFont="1" applyFill="1" applyBorder="1" applyAlignment="1" applyProtection="1">
      <alignment horizontal="center" vertical="center" wrapText="1"/>
      <protection hidden="1"/>
    </xf>
    <xf numFmtId="0" fontId="8" fillId="62" borderId="54" xfId="0" applyFont="1" applyFill="1" applyBorder="1" applyAlignment="1" applyProtection="1">
      <alignment horizontal="center" vertical="center" wrapText="1"/>
      <protection hidden="1"/>
    </xf>
    <xf numFmtId="0" fontId="8" fillId="62" borderId="55" xfId="0" applyFont="1" applyFill="1" applyBorder="1" applyAlignment="1" applyProtection="1">
      <alignment horizontal="center" vertical="center" wrapText="1"/>
      <protection hidden="1"/>
    </xf>
    <xf numFmtId="0" fontId="67" fillId="62" borderId="0" xfId="0" applyFont="1" applyFill="1" applyAlignment="1" applyProtection="1">
      <alignment vertical="center"/>
      <protection hidden="1"/>
    </xf>
    <xf numFmtId="0" fontId="0" fillId="62" borderId="0" xfId="0" applyFill="1" applyAlignment="1" applyProtection="1">
      <alignment vertical="center"/>
      <protection hidden="1"/>
    </xf>
    <xf numFmtId="193" fontId="8" fillId="62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62" borderId="31" xfId="0" applyFont="1" applyFill="1" applyBorder="1" applyAlignment="1" applyProtection="1">
      <alignment horizontal="center" vertical="center" wrapText="1"/>
      <protection hidden="1"/>
    </xf>
    <xf numFmtId="193" fontId="10" fillId="62" borderId="0" xfId="0" applyNumberFormat="1" applyFont="1" applyFill="1" applyBorder="1" applyAlignment="1" applyProtection="1">
      <alignment horizontal="right" vertical="center" shrinkToFit="1"/>
      <protection hidden="1"/>
    </xf>
    <xf numFmtId="193" fontId="10" fillId="62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62" borderId="31" xfId="0" quotePrefix="1" applyNumberFormat="1" applyFont="1" applyFill="1" applyBorder="1" applyAlignment="1" applyProtection="1">
      <alignment horizontal="center" vertical="center"/>
      <protection hidden="1"/>
    </xf>
    <xf numFmtId="193" fontId="8" fillId="62" borderId="31" xfId="0" applyNumberFormat="1" applyFont="1" applyFill="1" applyBorder="1" applyAlignment="1" applyProtection="1">
      <alignment horizontal="center" vertical="center" shrinkToFit="1"/>
      <protection hidden="1"/>
    </xf>
    <xf numFmtId="0" fontId="8" fillId="62" borderId="0" xfId="1444" applyFont="1" applyFill="1" applyBorder="1" applyAlignment="1" applyProtection="1">
      <alignment horizontal="center"/>
      <protection hidden="1"/>
    </xf>
    <xf numFmtId="193" fontId="8" fillId="62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62" borderId="32" xfId="1444" applyFont="1" applyFill="1" applyBorder="1" applyAlignment="1" applyProtection="1">
      <alignment horizontal="center" vertical="center"/>
      <protection hidden="1"/>
    </xf>
    <xf numFmtId="0" fontId="8" fillId="62" borderId="0" xfId="1444" applyFont="1" applyFill="1" applyAlignment="1" applyProtection="1">
      <alignment vertical="center"/>
      <protection hidden="1"/>
    </xf>
    <xf numFmtId="0" fontId="8" fillId="62" borderId="0" xfId="1444" applyFont="1" applyFill="1" applyAlignment="1" applyProtection="1">
      <alignment horizontal="right" vertical="center"/>
      <protection hidden="1"/>
    </xf>
    <xf numFmtId="0" fontId="38" fillId="62" borderId="0" xfId="0" applyFont="1" applyFill="1" applyAlignment="1" applyProtection="1">
      <protection hidden="1"/>
    </xf>
    <xf numFmtId="0" fontId="8" fillId="62" borderId="0" xfId="1444" applyFont="1" applyFill="1" applyAlignment="1" applyProtection="1">
      <protection hidden="1"/>
    </xf>
    <xf numFmtId="0" fontId="8" fillId="62" borderId="0" xfId="1444" applyFont="1" applyFill="1" applyBorder="1" applyAlignment="1" applyProtection="1">
      <protection hidden="1"/>
    </xf>
    <xf numFmtId="0" fontId="10" fillId="62" borderId="0" xfId="1444" applyFont="1" applyFill="1" applyProtection="1">
      <protection hidden="1"/>
    </xf>
    <xf numFmtId="0" fontId="8" fillId="62" borderId="0" xfId="1444" applyFont="1" applyFill="1" applyBorder="1" applyAlignment="1" applyProtection="1">
      <alignment horizontal="center" vertical="center"/>
      <protection hidden="1"/>
    </xf>
    <xf numFmtId="0" fontId="14" fillId="62" borderId="0" xfId="0" applyNumberFormat="1" applyFont="1" applyFill="1" applyBorder="1" applyAlignment="1" applyProtection="1">
      <protection hidden="1"/>
    </xf>
    <xf numFmtId="0" fontId="14" fillId="62" borderId="48" xfId="1444" applyFont="1" applyFill="1" applyBorder="1" applyAlignment="1" applyProtection="1">
      <protection hidden="1"/>
    </xf>
    <xf numFmtId="0" fontId="14" fillId="62" borderId="48" xfId="0" applyNumberFormat="1" applyFont="1" applyFill="1" applyBorder="1" applyAlignment="1" applyProtection="1">
      <protection hidden="1"/>
    </xf>
    <xf numFmtId="0" fontId="15" fillId="62" borderId="0" xfId="0" applyFont="1" applyFill="1" applyBorder="1" applyAlignment="1" applyProtection="1">
      <alignment vertical="center"/>
      <protection hidden="1"/>
    </xf>
    <xf numFmtId="0" fontId="8" fillId="62" borderId="43" xfId="0" applyFont="1" applyFill="1" applyBorder="1" applyAlignment="1" applyProtection="1">
      <alignment horizontal="center" vertical="center"/>
      <protection hidden="1"/>
    </xf>
    <xf numFmtId="0" fontId="8" fillId="62" borderId="26" xfId="0" applyFont="1" applyFill="1" applyBorder="1" applyAlignment="1" applyProtection="1">
      <alignment horizontal="center" vertical="center" wrapText="1"/>
      <protection hidden="1"/>
    </xf>
    <xf numFmtId="0" fontId="8" fillId="62" borderId="27" xfId="0" applyFont="1" applyFill="1" applyBorder="1" applyAlignment="1" applyProtection="1">
      <alignment horizontal="center" vertical="center" wrapText="1"/>
      <protection hidden="1"/>
    </xf>
    <xf numFmtId="0" fontId="8" fillId="62" borderId="56" xfId="0" applyFont="1" applyFill="1" applyBorder="1" applyAlignment="1" applyProtection="1">
      <alignment horizontal="center" vertical="center"/>
      <protection hidden="1"/>
    </xf>
    <xf numFmtId="177" fontId="8" fillId="62" borderId="0" xfId="1088" applyFont="1" applyFill="1" applyAlignment="1" applyProtection="1">
      <alignment vertical="center"/>
      <protection hidden="1"/>
    </xf>
    <xf numFmtId="177" fontId="8" fillId="62" borderId="0" xfId="1088" applyFont="1" applyFill="1" applyBorder="1" applyAlignment="1" applyProtection="1">
      <alignment vertical="center"/>
      <protection hidden="1"/>
    </xf>
    <xf numFmtId="0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177" fontId="8" fillId="62" borderId="0" xfId="1088" quotePrefix="1" applyFont="1" applyFill="1" applyAlignment="1" applyProtection="1">
      <alignment vertical="center"/>
      <protection hidden="1"/>
    </xf>
    <xf numFmtId="0" fontId="8" fillId="62" borderId="31" xfId="0" quotePrefix="1" applyNumberFormat="1" applyFont="1" applyFill="1" applyBorder="1" applyAlignment="1" applyProtection="1">
      <alignment horizontal="center" vertical="center"/>
      <protection hidden="1"/>
    </xf>
    <xf numFmtId="177" fontId="10" fillId="62" borderId="0" xfId="1088" quotePrefix="1" applyFont="1" applyFill="1" applyAlignment="1" applyProtection="1">
      <alignment vertical="center"/>
      <protection hidden="1"/>
    </xf>
    <xf numFmtId="177" fontId="10" fillId="62" borderId="0" xfId="1088" applyFont="1" applyFill="1" applyAlignment="1" applyProtection="1">
      <alignment vertical="center"/>
      <protection hidden="1"/>
    </xf>
    <xf numFmtId="41" fontId="10" fillId="62" borderId="31" xfId="0" quotePrefix="1" applyNumberFormat="1" applyFont="1" applyFill="1" applyBorder="1" applyAlignment="1" applyProtection="1">
      <alignment horizontal="center" vertical="center"/>
      <protection hidden="1"/>
    </xf>
    <xf numFmtId="41" fontId="8" fillId="62" borderId="0" xfId="0" applyNumberFormat="1" applyFont="1" applyFill="1" applyBorder="1" applyAlignment="1" applyProtection="1">
      <alignment horizontal="left" vertical="center" shrinkToFit="1"/>
      <protection hidden="1"/>
    </xf>
    <xf numFmtId="0" fontId="8" fillId="62" borderId="0" xfId="1444" applyFont="1" applyFill="1" applyBorder="1" applyProtection="1">
      <protection hidden="1"/>
    </xf>
    <xf numFmtId="41" fontId="14" fillId="62" borderId="31" xfId="0" applyNumberFormat="1" applyFont="1" applyFill="1" applyBorder="1" applyAlignment="1" applyProtection="1">
      <alignment horizontal="center" vertical="center"/>
      <protection hidden="1"/>
    </xf>
    <xf numFmtId="177" fontId="8" fillId="62" borderId="49" xfId="1088" applyFont="1" applyFill="1" applyBorder="1" applyAlignment="1" applyProtection="1">
      <alignment vertical="center"/>
      <protection hidden="1"/>
    </xf>
    <xf numFmtId="41" fontId="14" fillId="62" borderId="49" xfId="0" applyNumberFormat="1" applyFont="1" applyFill="1" applyBorder="1" applyAlignment="1" applyProtection="1">
      <alignment horizontal="center" vertical="center"/>
      <protection hidden="1"/>
    </xf>
    <xf numFmtId="0" fontId="14" fillId="62" borderId="48" xfId="1444" applyFont="1" applyFill="1" applyBorder="1" applyAlignment="1" applyProtection="1">
      <alignment horizontal="right"/>
      <protection hidden="1"/>
    </xf>
    <xf numFmtId="0" fontId="14" fillId="62" borderId="0" xfId="1444" applyFont="1" applyFill="1" applyBorder="1" applyAlignment="1" applyProtection="1">
      <protection hidden="1"/>
    </xf>
    <xf numFmtId="0" fontId="8" fillId="0" borderId="0" xfId="1444" applyFont="1" applyProtection="1">
      <protection hidden="1"/>
    </xf>
    <xf numFmtId="181" fontId="8" fillId="24" borderId="0" xfId="1247" applyNumberFormat="1" applyFont="1" applyFill="1" applyBorder="1" applyAlignment="1" applyProtection="1">
      <alignment horizontal="right" vertical="center"/>
      <protection hidden="1"/>
    </xf>
    <xf numFmtId="181" fontId="8" fillId="24" borderId="0" xfId="0" applyNumberFormat="1" applyFont="1" applyFill="1" applyBorder="1" applyAlignment="1" applyProtection="1">
      <alignment horizontal="right" vertical="center"/>
      <protection hidden="1"/>
    </xf>
    <xf numFmtId="41" fontId="10" fillId="24" borderId="0" xfId="0" applyNumberFormat="1" applyFont="1" applyFill="1" applyBorder="1" applyAlignment="1" applyProtection="1">
      <alignment horizontal="right" vertical="center"/>
      <protection hidden="1"/>
    </xf>
    <xf numFmtId="41" fontId="8" fillId="24" borderId="32" xfId="0" applyNumberFormat="1" applyFont="1" applyFill="1" applyBorder="1" applyAlignment="1" applyProtection="1">
      <alignment horizontal="left" vertical="center" shrinkToFit="1"/>
      <protection hidden="1"/>
    </xf>
    <xf numFmtId="41" fontId="8" fillId="24" borderId="47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0" xfId="1444" applyFont="1" applyAlignment="1" applyProtection="1">
      <protection hidden="1"/>
    </xf>
    <xf numFmtId="0" fontId="8" fillId="0" borderId="26" xfId="1444" applyFont="1" applyBorder="1" applyAlignment="1" applyProtection="1">
      <alignment horizontal="center" vertical="center" wrapText="1"/>
      <protection hidden="1"/>
    </xf>
    <xf numFmtId="41" fontId="8" fillId="24" borderId="0" xfId="1444" applyNumberFormat="1" applyFont="1" applyFill="1" applyBorder="1" applyAlignment="1" applyProtection="1">
      <alignment horizontal="right" vertical="center"/>
      <protection hidden="1"/>
    </xf>
    <xf numFmtId="0" fontId="8" fillId="0" borderId="0" xfId="1444" applyFont="1" applyAlignment="1" applyProtection="1">
      <alignment horizontal="center" vertical="center"/>
      <protection hidden="1"/>
    </xf>
    <xf numFmtId="0" fontId="8" fillId="24" borderId="32" xfId="1444" quotePrefix="1" applyFont="1" applyFill="1" applyBorder="1" applyAlignment="1" applyProtection="1">
      <alignment horizontal="center" vertical="center"/>
      <protection hidden="1"/>
    </xf>
    <xf numFmtId="0" fontId="10" fillId="24" borderId="32" xfId="1444" quotePrefix="1" applyFont="1" applyFill="1" applyBorder="1" applyAlignment="1" applyProtection="1">
      <alignment horizontal="center" vertical="center"/>
      <protection hidden="1"/>
    </xf>
    <xf numFmtId="0" fontId="10" fillId="0" borderId="0" xfId="1444" applyFont="1" applyAlignment="1" applyProtection="1">
      <alignment horizontal="center" vertical="center"/>
      <protection hidden="1"/>
    </xf>
    <xf numFmtId="0" fontId="8" fillId="24" borderId="3" xfId="1444" applyFont="1" applyFill="1" applyBorder="1" applyProtection="1">
      <protection hidden="1"/>
    </xf>
    <xf numFmtId="0" fontId="10" fillId="0" borderId="0" xfId="1444" applyFont="1" applyBorder="1" applyAlignment="1" applyProtection="1">
      <alignment horizontal="center" vertical="center"/>
      <protection hidden="1"/>
    </xf>
    <xf numFmtId="0" fontId="14" fillId="24" borderId="0" xfId="1444" applyNumberFormat="1" applyFont="1" applyFill="1" applyAlignment="1" applyProtection="1">
      <protection hidden="1"/>
    </xf>
    <xf numFmtId="0" fontId="14" fillId="0" borderId="0" xfId="1444" applyFont="1" applyAlignment="1" applyProtection="1">
      <protection hidden="1"/>
    </xf>
    <xf numFmtId="0" fontId="14" fillId="24" borderId="0" xfId="1443" applyNumberFormat="1" applyFont="1" applyFill="1" applyAlignment="1" applyProtection="1">
      <protection hidden="1"/>
    </xf>
    <xf numFmtId="0" fontId="14" fillId="24" borderId="0" xfId="0" applyNumberFormat="1" applyFont="1" applyFill="1" applyAlignment="1" applyProtection="1">
      <protection hidden="1"/>
    </xf>
    <xf numFmtId="0" fontId="14" fillId="0" borderId="0" xfId="1444" applyFont="1" applyProtection="1">
      <protection hidden="1"/>
    </xf>
    <xf numFmtId="0" fontId="8" fillId="0" borderId="0" xfId="1444" applyFont="1" applyBorder="1" applyProtection="1">
      <protection hidden="1"/>
    </xf>
    <xf numFmtId="0" fontId="8" fillId="0" borderId="57" xfId="1444" applyFont="1" applyBorder="1" applyAlignment="1" applyProtection="1">
      <alignment horizontal="center" vertical="center" wrapText="1"/>
      <protection hidden="1"/>
    </xf>
    <xf numFmtId="0" fontId="8" fillId="0" borderId="58" xfId="1444" applyFont="1" applyBorder="1" applyAlignment="1" applyProtection="1">
      <alignment horizontal="center" vertical="center" wrapText="1"/>
      <protection hidden="1"/>
    </xf>
    <xf numFmtId="0" fontId="14" fillId="24" borderId="3" xfId="0" applyFont="1" applyFill="1" applyBorder="1" applyAlignment="1" applyProtection="1">
      <alignment horizontal="left" vertical="center"/>
      <protection hidden="1"/>
    </xf>
    <xf numFmtId="179" fontId="14" fillId="24" borderId="3" xfId="0" applyNumberFormat="1" applyFont="1" applyFill="1" applyBorder="1" applyAlignment="1" applyProtection="1">
      <alignment horizontal="left" vertical="center"/>
      <protection hidden="1"/>
    </xf>
    <xf numFmtId="0" fontId="14" fillId="24" borderId="3" xfId="0" applyFont="1" applyFill="1" applyBorder="1" applyAlignment="1" applyProtection="1">
      <alignment horizontal="right" vertical="center"/>
      <protection hidden="1"/>
    </xf>
    <xf numFmtId="179" fontId="14" fillId="24" borderId="0" xfId="0" applyNumberFormat="1" applyFont="1" applyFill="1" applyBorder="1" applyAlignment="1" applyProtection="1">
      <alignment horizontal="center" vertical="center"/>
      <protection hidden="1"/>
    </xf>
    <xf numFmtId="179" fontId="14" fillId="24" borderId="0" xfId="0" applyNumberFormat="1" applyFont="1" applyFill="1" applyBorder="1" applyAlignment="1" applyProtection="1">
      <alignment horizontal="left" vertical="center"/>
      <protection hidden="1"/>
    </xf>
    <xf numFmtId="41" fontId="8" fillId="24" borderId="31" xfId="0" applyNumberFormat="1" applyFont="1" applyFill="1" applyBorder="1" applyAlignment="1" applyProtection="1">
      <alignment horizontal="right" vertical="center"/>
      <protection hidden="1"/>
    </xf>
    <xf numFmtId="0" fontId="14" fillId="24" borderId="48" xfId="0" applyFont="1" applyFill="1" applyBorder="1" applyAlignment="1" applyProtection="1">
      <alignment horizontal="left"/>
      <protection hidden="1"/>
    </xf>
    <xf numFmtId="179" fontId="14" fillId="24" borderId="48" xfId="0" applyNumberFormat="1" applyFont="1" applyFill="1" applyBorder="1" applyAlignment="1" applyProtection="1">
      <alignment horizontal="center"/>
      <protection hidden="1"/>
    </xf>
    <xf numFmtId="179" fontId="14" fillId="24" borderId="48" xfId="0" applyNumberFormat="1" applyFont="1" applyFill="1" applyBorder="1" applyAlignment="1" applyProtection="1">
      <alignment horizontal="left"/>
      <protection hidden="1"/>
    </xf>
    <xf numFmtId="0" fontId="8" fillId="0" borderId="0" xfId="1444" applyFont="1" applyBorder="1" applyAlignment="1" applyProtection="1">
      <protection hidden="1"/>
    </xf>
    <xf numFmtId="181" fontId="0" fillId="62" borderId="0" xfId="0" applyNumberFormat="1" applyFill="1" applyAlignment="1" applyProtection="1">
      <alignment horizontal="center" vertical="center"/>
      <protection hidden="1"/>
    </xf>
    <xf numFmtId="0" fontId="8" fillId="62" borderId="10" xfId="0" applyFont="1" applyFill="1" applyBorder="1" applyAlignment="1" applyProtection="1">
      <alignment horizontal="left" vertical="center"/>
      <protection hidden="1"/>
    </xf>
    <xf numFmtId="41" fontId="8" fillId="62" borderId="31" xfId="0" quotePrefix="1" applyNumberFormat="1" applyFont="1" applyFill="1" applyBorder="1" applyAlignment="1" applyProtection="1">
      <alignment horizontal="center" vertical="center"/>
      <protection hidden="1"/>
    </xf>
    <xf numFmtId="41" fontId="10" fillId="62" borderId="0" xfId="0" applyNumberFormat="1" applyFont="1" applyFill="1" applyBorder="1" applyAlignment="1" applyProtection="1">
      <alignment horizontal="right" vertical="center"/>
      <protection hidden="1"/>
    </xf>
    <xf numFmtId="41" fontId="8" fillId="62" borderId="32" xfId="0" applyNumberFormat="1" applyFont="1" applyFill="1" applyBorder="1" applyAlignment="1" applyProtection="1">
      <alignment horizontal="left" vertical="center" shrinkToFit="1"/>
      <protection hidden="1"/>
    </xf>
    <xf numFmtId="41" fontId="8" fillId="62" borderId="31" xfId="0" applyNumberFormat="1" applyFont="1" applyFill="1" applyBorder="1" applyAlignment="1" applyProtection="1">
      <alignment horizontal="right" vertical="center"/>
      <protection hidden="1"/>
    </xf>
    <xf numFmtId="41" fontId="8" fillId="62" borderId="31" xfId="0" applyNumberFormat="1" applyFont="1" applyFill="1" applyBorder="1" applyAlignment="1" applyProtection="1">
      <alignment horizontal="left" vertical="center"/>
      <protection hidden="1"/>
    </xf>
    <xf numFmtId="41" fontId="14" fillId="62" borderId="32" xfId="0" applyNumberFormat="1" applyFont="1" applyFill="1" applyBorder="1" applyAlignment="1" applyProtection="1">
      <alignment horizontal="left" vertical="center" shrinkToFit="1"/>
      <protection hidden="1"/>
    </xf>
    <xf numFmtId="0" fontId="11" fillId="62" borderId="0" xfId="0" applyFont="1" applyFill="1" applyBorder="1" applyAlignment="1" applyProtection="1">
      <alignment horizontal="center"/>
      <protection hidden="1"/>
    </xf>
    <xf numFmtId="41" fontId="37" fillId="62" borderId="31" xfId="0" applyNumberFormat="1" applyFont="1" applyFill="1" applyBorder="1" applyAlignment="1" applyProtection="1">
      <alignment horizontal="left" vertical="center"/>
      <protection hidden="1"/>
    </xf>
    <xf numFmtId="41" fontId="23" fillId="62" borderId="32" xfId="0" applyNumberFormat="1" applyFont="1" applyFill="1" applyBorder="1" applyAlignment="1" applyProtection="1">
      <alignment horizontal="left" vertical="center" shrinkToFit="1"/>
      <protection hidden="1"/>
    </xf>
    <xf numFmtId="41" fontId="8" fillId="62" borderId="49" xfId="0" applyNumberFormat="1" applyFont="1" applyFill="1" applyBorder="1" applyAlignment="1" applyProtection="1">
      <alignment horizontal="right" vertical="center"/>
      <protection hidden="1"/>
    </xf>
    <xf numFmtId="0" fontId="111" fillId="62" borderId="48" xfId="0" applyFont="1" applyFill="1" applyBorder="1" applyAlignment="1" applyProtection="1">
      <alignment horizontal="left" vertical="center"/>
      <protection hidden="1"/>
    </xf>
    <xf numFmtId="0" fontId="14" fillId="62" borderId="48" xfId="0" applyFont="1" applyFill="1" applyBorder="1" applyAlignment="1" applyProtection="1">
      <alignment horizontal="left" vertical="center"/>
      <protection hidden="1"/>
    </xf>
    <xf numFmtId="179" fontId="14" fillId="62" borderId="48" xfId="0" applyNumberFormat="1" applyFont="1" applyFill="1" applyBorder="1" applyAlignment="1" applyProtection="1">
      <alignment horizontal="center" vertical="center"/>
      <protection hidden="1"/>
    </xf>
    <xf numFmtId="179" fontId="14" fillId="62" borderId="48" xfId="0" applyNumberFormat="1" applyFont="1" applyFill="1" applyBorder="1" applyAlignment="1" applyProtection="1">
      <alignment horizontal="left" vertical="center"/>
      <protection hidden="1"/>
    </xf>
    <xf numFmtId="0" fontId="14" fillId="62" borderId="48" xfId="0" applyFont="1" applyFill="1" applyBorder="1" applyAlignment="1" applyProtection="1">
      <alignment horizontal="right" vertical="center"/>
      <protection hidden="1"/>
    </xf>
    <xf numFmtId="0" fontId="23" fillId="62" borderId="48" xfId="0" applyFont="1" applyFill="1" applyBorder="1" applyAlignment="1" applyProtection="1">
      <alignment horizontal="right" vertical="center"/>
      <protection hidden="1"/>
    </xf>
    <xf numFmtId="181" fontId="14" fillId="62" borderId="48" xfId="0" applyNumberFormat="1" applyFont="1" applyFill="1" applyBorder="1" applyAlignment="1" applyProtection="1">
      <alignment horizontal="left" vertical="center"/>
      <protection hidden="1"/>
    </xf>
    <xf numFmtId="181" fontId="14" fillId="62" borderId="0" xfId="0" applyNumberFormat="1" applyFont="1" applyFill="1" applyBorder="1" applyAlignment="1" applyProtection="1">
      <alignment horizontal="center" vertical="center"/>
      <protection hidden="1"/>
    </xf>
    <xf numFmtId="179" fontId="14" fillId="62" borderId="0" xfId="0" applyNumberFormat="1" applyFont="1" applyFill="1" applyBorder="1" applyAlignment="1" applyProtection="1">
      <alignment horizontal="center" vertical="center"/>
      <protection hidden="1"/>
    </xf>
    <xf numFmtId="0" fontId="14" fillId="62" borderId="0" xfId="0" applyFont="1" applyFill="1" applyBorder="1" applyAlignment="1" applyProtection="1">
      <alignment horizontal="left" vertical="center"/>
      <protection hidden="1"/>
    </xf>
    <xf numFmtId="0" fontId="11" fillId="62" borderId="0" xfId="0" applyFont="1" applyFill="1" applyBorder="1" applyAlignment="1" applyProtection="1">
      <alignment horizontal="center" vertical="center"/>
      <protection hidden="1"/>
    </xf>
    <xf numFmtId="181" fontId="11" fillId="62" borderId="0" xfId="0" applyNumberFormat="1" applyFont="1" applyFill="1" applyAlignment="1" applyProtection="1">
      <alignment horizontal="center" vertical="center"/>
      <protection hidden="1"/>
    </xf>
    <xf numFmtId="179" fontId="11" fillId="62" borderId="0" xfId="0" applyNumberFormat="1" applyFont="1" applyFill="1" applyAlignment="1" applyProtection="1">
      <alignment horizontal="center" vertical="center"/>
      <protection hidden="1"/>
    </xf>
    <xf numFmtId="179" fontId="6" fillId="62" borderId="0" xfId="0" applyNumberFormat="1" applyFont="1" applyFill="1" applyAlignment="1" applyProtection="1">
      <alignment horizontal="center" vertical="center"/>
      <protection hidden="1"/>
    </xf>
    <xf numFmtId="179" fontId="9" fillId="62" borderId="0" xfId="0" applyNumberFormat="1" applyFont="1" applyFill="1" applyAlignment="1" applyProtection="1">
      <alignment horizontal="center" vertical="center"/>
      <protection hidden="1"/>
    </xf>
    <xf numFmtId="181" fontId="14" fillId="24" borderId="26" xfId="1247" applyNumberFormat="1" applyFont="1" applyFill="1" applyBorder="1" applyAlignment="1" applyProtection="1">
      <alignment horizontal="center" vertical="center" wrapText="1"/>
      <protection hidden="1"/>
    </xf>
    <xf numFmtId="181" fontId="14" fillId="24" borderId="25" xfId="1247" applyNumberFormat="1" applyFont="1" applyFill="1" applyBorder="1" applyAlignment="1" applyProtection="1">
      <alignment horizontal="center" vertical="center" wrapText="1"/>
      <protection hidden="1"/>
    </xf>
    <xf numFmtId="41" fontId="14" fillId="24" borderId="0" xfId="0" applyNumberFormat="1" applyFont="1" applyFill="1" applyBorder="1" applyAlignment="1" applyProtection="1">
      <alignment horizontal="right" vertical="center"/>
      <protection hidden="1"/>
    </xf>
    <xf numFmtId="184" fontId="14" fillId="24" borderId="0" xfId="0" applyNumberFormat="1" applyFont="1" applyFill="1" applyBorder="1" applyAlignment="1" applyProtection="1">
      <alignment horizontal="right" vertical="center"/>
      <protection hidden="1"/>
    </xf>
    <xf numFmtId="41" fontId="14" fillId="24" borderId="0" xfId="0" applyNumberFormat="1" applyFont="1" applyFill="1" applyBorder="1" applyAlignment="1" applyProtection="1">
      <alignment horizontal="center" vertical="center"/>
      <protection hidden="1"/>
    </xf>
    <xf numFmtId="181" fontId="14" fillId="24" borderId="32" xfId="0" applyNumberFormat="1" applyFont="1" applyFill="1" applyBorder="1" applyAlignment="1" applyProtection="1">
      <alignment horizontal="left" vertical="center" shrinkToFit="1"/>
      <protection hidden="1"/>
    </xf>
    <xf numFmtId="181" fontId="14" fillId="24" borderId="48" xfId="0" applyNumberFormat="1" applyFont="1" applyFill="1" applyBorder="1" applyAlignment="1" applyProtection="1">
      <alignment horizontal="left"/>
      <protection hidden="1"/>
    </xf>
    <xf numFmtId="0" fontId="14" fillId="24" borderId="0" xfId="0" applyFont="1" applyFill="1" applyBorder="1" applyAlignment="1" applyProtection="1">
      <alignment horizontal="left"/>
      <protection hidden="1"/>
    </xf>
    <xf numFmtId="0" fontId="14" fillId="24" borderId="0" xfId="0" applyFont="1" applyFill="1" applyBorder="1" applyAlignment="1" applyProtection="1">
      <alignment horizontal="center" vertical="center"/>
      <protection hidden="1"/>
    </xf>
    <xf numFmtId="179" fontId="14" fillId="24" borderId="0" xfId="0" applyNumberFormat="1" applyFont="1" applyFill="1" applyAlignment="1" applyProtection="1">
      <alignment horizontal="center" vertical="center"/>
      <protection hidden="1"/>
    </xf>
    <xf numFmtId="181" fontId="14" fillId="24" borderId="0" xfId="0" applyNumberFormat="1" applyFont="1" applyFill="1" applyAlignment="1" applyProtection="1">
      <alignment horizontal="center" vertical="center"/>
      <protection hidden="1"/>
    </xf>
    <xf numFmtId="181" fontId="8" fillId="24" borderId="0" xfId="0" applyNumberFormat="1" applyFont="1" applyFill="1" applyAlignment="1" applyProtection="1">
      <alignment horizontal="center" vertical="center"/>
      <protection hidden="1"/>
    </xf>
    <xf numFmtId="179" fontId="8" fillId="24" borderId="0" xfId="0" applyNumberFormat="1" applyFont="1" applyFill="1" applyAlignment="1" applyProtection="1">
      <alignment horizontal="center" vertical="center"/>
      <protection hidden="1"/>
    </xf>
    <xf numFmtId="41" fontId="10" fillId="24" borderId="0" xfId="0" applyNumberFormat="1" applyFont="1" applyFill="1" applyBorder="1" applyAlignment="1" applyProtection="1">
      <alignment vertical="center"/>
      <protection hidden="1"/>
    </xf>
    <xf numFmtId="41" fontId="8" fillId="24" borderId="0" xfId="0" applyNumberFormat="1" applyFont="1" applyFill="1" applyBorder="1" applyAlignment="1" applyProtection="1">
      <alignment vertical="center"/>
      <protection hidden="1"/>
    </xf>
    <xf numFmtId="41" fontId="19" fillId="24" borderId="31" xfId="1438" applyNumberFormat="1" applyFont="1" applyFill="1" applyBorder="1" applyAlignment="1" applyProtection="1">
      <alignment vertical="center"/>
      <protection hidden="1"/>
    </xf>
    <xf numFmtId="41" fontId="19" fillId="24" borderId="0" xfId="1438" applyNumberFormat="1" applyFont="1" applyFill="1" applyBorder="1" applyAlignment="1" applyProtection="1">
      <alignment vertical="center"/>
      <protection hidden="1"/>
    </xf>
    <xf numFmtId="41" fontId="8" fillId="24" borderId="0" xfId="1088" applyNumberFormat="1" applyFont="1" applyFill="1" applyBorder="1" applyAlignment="1" applyProtection="1">
      <protection hidden="1"/>
    </xf>
    <xf numFmtId="41" fontId="8" fillId="24" borderId="32" xfId="1088" applyNumberFormat="1" applyFont="1" applyFill="1" applyBorder="1" applyAlignment="1" applyProtection="1">
      <protection hidden="1"/>
    </xf>
    <xf numFmtId="0" fontId="18" fillId="24" borderId="0" xfId="1437" applyFont="1" applyFill="1" applyAlignment="1" applyProtection="1">
      <alignment horizontal="center" vertical="center"/>
      <protection hidden="1"/>
    </xf>
    <xf numFmtId="177" fontId="18" fillId="24" borderId="0" xfId="1246" applyFont="1" applyFill="1" applyAlignment="1" applyProtection="1">
      <alignment horizontal="center" vertical="center"/>
      <protection hidden="1"/>
    </xf>
    <xf numFmtId="186" fontId="18" fillId="24" borderId="0" xfId="1437" applyNumberFormat="1" applyFont="1" applyFill="1" applyAlignment="1" applyProtection="1">
      <alignment horizontal="center" vertical="center"/>
      <protection hidden="1"/>
    </xf>
    <xf numFmtId="186" fontId="18" fillId="24" borderId="0" xfId="1246" applyNumberFormat="1" applyFont="1" applyFill="1" applyAlignment="1" applyProtection="1">
      <alignment horizontal="center" vertical="center"/>
      <protection hidden="1"/>
    </xf>
    <xf numFmtId="1" fontId="19" fillId="24" borderId="0" xfId="0" applyNumberFormat="1" applyFont="1" applyFill="1" applyAlignment="1" applyProtection="1">
      <alignment horizontal="right" vertical="center"/>
      <protection hidden="1"/>
    </xf>
    <xf numFmtId="2" fontId="18" fillId="24" borderId="0" xfId="1437" applyNumberFormat="1" applyFont="1" applyFill="1" applyAlignment="1" applyProtection="1">
      <alignment horizontal="center" vertical="center"/>
      <protection hidden="1"/>
    </xf>
    <xf numFmtId="186" fontId="18" fillId="24" borderId="0" xfId="1437" applyNumberFormat="1" applyFont="1" applyFill="1" applyBorder="1" applyAlignment="1" applyProtection="1">
      <alignment horizontal="center" vertical="center"/>
      <protection hidden="1"/>
    </xf>
    <xf numFmtId="0" fontId="18" fillId="24" borderId="0" xfId="1437" applyFont="1" applyFill="1" applyBorder="1" applyAlignment="1" applyProtection="1">
      <alignment horizontal="center" vertical="center"/>
      <protection hidden="1"/>
    </xf>
    <xf numFmtId="0" fontId="20" fillId="24" borderId="0" xfId="1437" applyFont="1" applyFill="1" applyBorder="1" applyAlignment="1" applyProtection="1">
      <alignment horizontal="center" vertical="center"/>
      <protection hidden="1"/>
    </xf>
    <xf numFmtId="0" fontId="21" fillId="24" borderId="0" xfId="1437" applyFont="1" applyFill="1" applyAlignment="1" applyProtection="1">
      <alignment horizontal="center" vertical="center"/>
      <protection hidden="1"/>
    </xf>
    <xf numFmtId="0" fontId="21" fillId="24" borderId="0" xfId="1437" applyFont="1" applyFill="1" applyBorder="1" applyAlignment="1" applyProtection="1">
      <alignment horizontal="center" vertical="center"/>
      <protection hidden="1"/>
    </xf>
    <xf numFmtId="0" fontId="19" fillId="24" borderId="0" xfId="1437" applyFont="1" applyFill="1" applyBorder="1" applyAlignment="1" applyProtection="1">
      <alignment horizontal="left" vertical="center"/>
      <protection hidden="1"/>
    </xf>
    <xf numFmtId="0" fontId="19" fillId="24" borderId="0" xfId="1437" applyFont="1" applyFill="1" applyBorder="1" applyAlignment="1" applyProtection="1">
      <alignment horizontal="center" vertical="center"/>
      <protection hidden="1"/>
    </xf>
    <xf numFmtId="177" fontId="19" fillId="24" borderId="0" xfId="1246" applyFont="1" applyFill="1" applyBorder="1" applyAlignment="1" applyProtection="1">
      <alignment horizontal="center" vertical="center"/>
      <protection hidden="1"/>
    </xf>
    <xf numFmtId="186" fontId="19" fillId="24" borderId="0" xfId="1437" applyNumberFormat="1" applyFont="1" applyFill="1" applyBorder="1" applyAlignment="1" applyProtection="1">
      <alignment horizontal="center" vertical="center"/>
      <protection hidden="1"/>
    </xf>
    <xf numFmtId="186" fontId="19" fillId="24" borderId="0" xfId="1246" applyNumberFormat="1" applyFont="1" applyFill="1" applyBorder="1" applyAlignment="1" applyProtection="1">
      <alignment horizontal="center" vertical="center"/>
      <protection hidden="1"/>
    </xf>
    <xf numFmtId="2" fontId="19" fillId="24" borderId="0" xfId="1437" applyNumberFormat="1" applyFont="1" applyFill="1" applyBorder="1" applyAlignment="1" applyProtection="1">
      <alignment horizontal="center" vertical="center"/>
      <protection hidden="1"/>
    </xf>
    <xf numFmtId="0" fontId="19" fillId="24" borderId="0" xfId="1437" applyFont="1" applyFill="1" applyBorder="1" applyAlignment="1" applyProtection="1">
      <alignment horizontal="right" vertical="center"/>
      <protection hidden="1"/>
    </xf>
    <xf numFmtId="0" fontId="19" fillId="24" borderId="0" xfId="1437" quotePrefix="1" applyFont="1" applyFill="1" applyBorder="1" applyAlignment="1" applyProtection="1">
      <alignment horizontal="center" vertical="center"/>
      <protection hidden="1"/>
    </xf>
    <xf numFmtId="41" fontId="19" fillId="24" borderId="0" xfId="1242" applyNumberFormat="1" applyFont="1" applyFill="1" applyBorder="1" applyAlignment="1" applyProtection="1">
      <alignment horizontal="right" vertical="center"/>
      <protection hidden="1"/>
    </xf>
    <xf numFmtId="0" fontId="22" fillId="24" borderId="0" xfId="1437" applyFont="1" applyFill="1" applyBorder="1" applyAlignment="1" applyProtection="1">
      <alignment horizontal="center" vertical="center"/>
      <protection hidden="1"/>
    </xf>
    <xf numFmtId="41" fontId="19" fillId="24" borderId="31" xfId="1437" applyNumberFormat="1" applyFont="1" applyFill="1" applyBorder="1" applyAlignment="1" applyProtection="1">
      <alignment horizontal="right" vertical="center"/>
      <protection hidden="1"/>
    </xf>
    <xf numFmtId="41" fontId="19" fillId="24" borderId="31" xfId="1437" quotePrefix="1" applyNumberFormat="1" applyFont="1" applyFill="1" applyBorder="1" applyAlignment="1" applyProtection="1">
      <alignment horizontal="center" vertical="center"/>
      <protection hidden="1"/>
    </xf>
    <xf numFmtId="0" fontId="22" fillId="24" borderId="0" xfId="1437" quotePrefix="1" applyFont="1" applyFill="1" applyBorder="1" applyAlignment="1" applyProtection="1">
      <alignment horizontal="center" vertical="center"/>
      <protection hidden="1"/>
    </xf>
    <xf numFmtId="41" fontId="22" fillId="24" borderId="31" xfId="1242" applyNumberFormat="1" applyFont="1" applyFill="1" applyBorder="1" applyAlignment="1" applyProtection="1">
      <alignment horizontal="right" vertical="center"/>
      <protection hidden="1"/>
    </xf>
    <xf numFmtId="41" fontId="22" fillId="24" borderId="0" xfId="1242" applyNumberFormat="1" applyFont="1" applyFill="1" applyBorder="1" applyAlignment="1" applyProtection="1">
      <alignment horizontal="right" vertical="center"/>
      <protection hidden="1"/>
    </xf>
    <xf numFmtId="0" fontId="22" fillId="24" borderId="31" xfId="1437" quotePrefix="1" applyFont="1" applyFill="1" applyBorder="1" applyAlignment="1" applyProtection="1">
      <alignment horizontal="center" vertical="center"/>
      <protection hidden="1"/>
    </xf>
    <xf numFmtId="41" fontId="19" fillId="24" borderId="31" xfId="1435" applyNumberFormat="1" applyFont="1" applyFill="1" applyBorder="1" applyAlignment="1" applyProtection="1">
      <alignment horizontal="center" vertical="center"/>
      <protection hidden="1"/>
    </xf>
    <xf numFmtId="0" fontId="19" fillId="24" borderId="10" xfId="1437" applyFont="1" applyFill="1" applyBorder="1" applyAlignment="1" applyProtection="1">
      <alignment horizontal="center" vertical="center"/>
      <protection hidden="1"/>
    </xf>
    <xf numFmtId="41" fontId="19" fillId="24" borderId="49" xfId="1435" applyNumberFormat="1" applyFont="1" applyFill="1" applyBorder="1" applyAlignment="1" applyProtection="1">
      <alignment horizontal="center" vertical="center"/>
      <protection hidden="1"/>
    </xf>
    <xf numFmtId="0" fontId="14" fillId="24" borderId="48" xfId="1437" applyFont="1" applyFill="1" applyBorder="1" applyAlignment="1" applyProtection="1">
      <alignment horizontal="right"/>
      <protection hidden="1"/>
    </xf>
    <xf numFmtId="179" fontId="14" fillId="24" borderId="0" xfId="0" applyNumberFormat="1" applyFont="1" applyFill="1" applyAlignment="1" applyProtection="1">
      <alignment horizontal="left" vertical="center"/>
      <protection hidden="1"/>
    </xf>
    <xf numFmtId="0" fontId="19" fillId="24" borderId="0" xfId="1437" applyFont="1" applyFill="1" applyAlignment="1" applyProtection="1">
      <alignment horizontal="center" vertical="center"/>
      <protection hidden="1"/>
    </xf>
    <xf numFmtId="177" fontId="19" fillId="24" borderId="0" xfId="1246" applyFont="1" applyFill="1" applyAlignment="1" applyProtection="1">
      <alignment horizontal="center" vertical="center"/>
      <protection hidden="1"/>
    </xf>
    <xf numFmtId="186" fontId="19" fillId="24" borderId="0" xfId="1437" applyNumberFormat="1" applyFont="1" applyFill="1" applyAlignment="1" applyProtection="1">
      <alignment horizontal="center" vertical="center"/>
      <protection hidden="1"/>
    </xf>
    <xf numFmtId="186" fontId="19" fillId="24" borderId="0" xfId="1246" applyNumberFormat="1" applyFont="1" applyFill="1" applyAlignment="1" applyProtection="1">
      <alignment horizontal="center" vertical="center"/>
      <protection hidden="1"/>
    </xf>
    <xf numFmtId="179" fontId="19" fillId="24" borderId="0" xfId="1437" applyNumberFormat="1" applyFont="1" applyFill="1" applyAlignment="1" applyProtection="1">
      <alignment horizontal="center" vertical="center"/>
      <protection hidden="1"/>
    </xf>
    <xf numFmtId="2" fontId="19" fillId="24" borderId="0" xfId="1437" applyNumberFormat="1" applyFont="1" applyFill="1" applyAlignment="1" applyProtection="1">
      <alignment horizontal="center" vertical="center"/>
      <protection hidden="1"/>
    </xf>
    <xf numFmtId="0" fontId="17" fillId="24" borderId="0" xfId="1437" applyFont="1" applyFill="1" applyAlignment="1" applyProtection="1">
      <alignment horizontal="center" vertical="center"/>
      <protection hidden="1"/>
    </xf>
    <xf numFmtId="179" fontId="18" fillId="24" borderId="0" xfId="1437" applyNumberFormat="1" applyFont="1" applyFill="1" applyAlignment="1" applyProtection="1">
      <alignment horizontal="center" vertical="center"/>
      <protection hidden="1"/>
    </xf>
    <xf numFmtId="0" fontId="8" fillId="24" borderId="0" xfId="1437" applyNumberFormat="1" applyFont="1" applyFill="1" applyBorder="1" applyAlignment="1" applyProtection="1">
      <alignment horizontal="left" vertical="center"/>
      <protection hidden="1"/>
    </xf>
    <xf numFmtId="0" fontId="8" fillId="24" borderId="0" xfId="1437" applyNumberFormat="1" applyFont="1" applyFill="1" applyBorder="1" applyAlignment="1" applyProtection="1">
      <alignment horizontal="center" vertical="center"/>
      <protection hidden="1"/>
    </xf>
    <xf numFmtId="0" fontId="8" fillId="24" borderId="0" xfId="1246" applyNumberFormat="1" applyFont="1" applyFill="1" applyBorder="1" applyAlignment="1" applyProtection="1">
      <alignment horizontal="center" vertical="center"/>
      <protection hidden="1"/>
    </xf>
    <xf numFmtId="0" fontId="8" fillId="24" borderId="0" xfId="1437" applyNumberFormat="1" applyFont="1" applyFill="1" applyBorder="1" applyAlignment="1" applyProtection="1">
      <alignment horizontal="right" vertical="center"/>
      <protection hidden="1"/>
    </xf>
    <xf numFmtId="0" fontId="8" fillId="24" borderId="32" xfId="1437" quotePrefix="1" applyFont="1" applyFill="1" applyBorder="1" applyAlignment="1" applyProtection="1">
      <alignment horizontal="center" vertical="center"/>
      <protection hidden="1"/>
    </xf>
    <xf numFmtId="0" fontId="10" fillId="24" borderId="32" xfId="1437" quotePrefix="1" applyFont="1" applyFill="1" applyBorder="1" applyAlignment="1" applyProtection="1">
      <alignment horizontal="center" vertical="center"/>
      <protection hidden="1"/>
    </xf>
    <xf numFmtId="0" fontId="8" fillId="24" borderId="32" xfId="1437" applyFont="1" applyFill="1" applyBorder="1" applyAlignment="1" applyProtection="1">
      <alignment horizontal="center" vertical="center"/>
      <protection hidden="1"/>
    </xf>
    <xf numFmtId="41" fontId="8" fillId="24" borderId="31" xfId="1435" applyNumberFormat="1" applyFont="1" applyFill="1" applyBorder="1" applyAlignment="1" applyProtection="1">
      <alignment horizontal="center" vertical="center"/>
      <protection hidden="1"/>
    </xf>
    <xf numFmtId="0" fontId="8" fillId="24" borderId="47" xfId="1437" applyFont="1" applyFill="1" applyBorder="1" applyAlignment="1" applyProtection="1">
      <alignment horizontal="center" vertical="center"/>
      <protection hidden="1"/>
    </xf>
    <xf numFmtId="41" fontId="8" fillId="24" borderId="49" xfId="1435" applyNumberFormat="1" applyFont="1" applyFill="1" applyBorder="1" applyAlignment="1" applyProtection="1">
      <alignment horizontal="center" vertical="center"/>
      <protection hidden="1"/>
    </xf>
    <xf numFmtId="0" fontId="8" fillId="24" borderId="0" xfId="0" applyNumberFormat="1" applyFont="1" applyFill="1" applyAlignment="1" applyProtection="1">
      <alignment horizontal="left" vertical="center"/>
      <protection hidden="1"/>
    </xf>
    <xf numFmtId="41" fontId="8" fillId="24" borderId="0" xfId="1437" applyNumberFormat="1" applyFont="1" applyFill="1" applyAlignment="1" applyProtection="1">
      <alignment horizontal="center" vertical="center"/>
      <protection hidden="1"/>
    </xf>
    <xf numFmtId="179" fontId="9" fillId="62" borderId="0" xfId="0" applyNumberFormat="1" applyFont="1" applyFill="1" applyBorder="1" applyAlignment="1" applyProtection="1">
      <alignment horizontal="center" vertical="center"/>
      <protection hidden="1"/>
    </xf>
    <xf numFmtId="0" fontId="5" fillId="62" borderId="0" xfId="0" applyFont="1" applyFill="1" applyBorder="1" applyAlignment="1" applyProtection="1">
      <alignment horizontal="center" vertical="center"/>
      <protection hidden="1"/>
    </xf>
    <xf numFmtId="0" fontId="8" fillId="62" borderId="0" xfId="0" applyNumberFormat="1" applyFont="1" applyFill="1" applyBorder="1" applyAlignment="1" applyProtection="1">
      <alignment horizontal="left" vertical="center"/>
      <protection hidden="1"/>
    </xf>
    <xf numFmtId="0" fontId="8" fillId="62" borderId="0" xfId="0" applyNumberFormat="1" applyFont="1" applyFill="1" applyBorder="1" applyAlignment="1" applyProtection="1">
      <alignment horizontal="center" vertical="center"/>
      <protection hidden="1"/>
    </xf>
    <xf numFmtId="0" fontId="8" fillId="62" borderId="0" xfId="0" applyNumberFormat="1" applyFont="1" applyFill="1" applyBorder="1" applyAlignment="1" applyProtection="1">
      <alignment horizontal="right" vertical="center"/>
      <protection hidden="1"/>
    </xf>
    <xf numFmtId="181" fontId="8" fillId="62" borderId="37" xfId="1247" applyNumberFormat="1" applyFont="1" applyFill="1" applyBorder="1" applyAlignment="1" applyProtection="1">
      <alignment horizontal="center" vertical="center"/>
      <protection hidden="1"/>
    </xf>
    <xf numFmtId="181" fontId="8" fillId="62" borderId="39" xfId="1247" applyNumberFormat="1" applyFont="1" applyFill="1" applyBorder="1" applyAlignment="1" applyProtection="1">
      <alignment horizontal="center" vertical="center"/>
      <protection hidden="1"/>
    </xf>
    <xf numFmtId="181" fontId="8" fillId="62" borderId="42" xfId="1247" applyNumberFormat="1" applyFont="1" applyFill="1" applyBorder="1" applyAlignment="1" applyProtection="1">
      <alignment horizontal="center" vertical="center"/>
      <protection hidden="1"/>
    </xf>
    <xf numFmtId="181" fontId="8" fillId="62" borderId="0" xfId="1247" applyNumberFormat="1" applyFont="1" applyFill="1" applyBorder="1" applyAlignment="1" applyProtection="1">
      <alignment horizontal="center" vertical="center"/>
      <protection hidden="1"/>
    </xf>
    <xf numFmtId="181" fontId="8" fillId="62" borderId="35" xfId="1247" applyNumberFormat="1" applyFont="1" applyFill="1" applyBorder="1" applyAlignment="1" applyProtection="1">
      <alignment horizontal="center" vertical="center"/>
      <protection hidden="1"/>
    </xf>
    <xf numFmtId="179" fontId="8" fillId="62" borderId="35" xfId="1247" applyNumberFormat="1" applyFont="1" applyFill="1" applyBorder="1" applyAlignment="1" applyProtection="1">
      <alignment horizontal="center" vertical="center"/>
      <protection hidden="1"/>
    </xf>
    <xf numFmtId="179" fontId="8" fillId="62" borderId="27" xfId="1247" applyNumberFormat="1" applyFont="1" applyFill="1" applyBorder="1" applyAlignment="1" applyProtection="1">
      <alignment horizontal="center" vertical="center"/>
      <protection hidden="1"/>
    </xf>
    <xf numFmtId="184" fontId="8" fillId="62" borderId="0" xfId="0" applyNumberFormat="1" applyFont="1" applyFill="1" applyBorder="1" applyAlignment="1" applyProtection="1">
      <alignment horizontal="right" vertical="center"/>
      <protection hidden="1"/>
    </xf>
    <xf numFmtId="18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Alignment="1" applyProtection="1">
      <alignment horizontal="center" vertical="center"/>
      <protection hidden="1"/>
    </xf>
    <xf numFmtId="181" fontId="8" fillId="62" borderId="0" xfId="0" applyNumberFormat="1" applyFont="1" applyFill="1" applyAlignment="1" applyProtection="1">
      <alignment horizontal="center" vertical="center"/>
      <protection hidden="1"/>
    </xf>
    <xf numFmtId="181" fontId="8" fillId="62" borderId="0" xfId="0" applyNumberFormat="1" applyFont="1" applyFill="1" applyBorder="1" applyAlignment="1" applyProtection="1">
      <alignment horizontal="center" vertical="center"/>
      <protection hidden="1"/>
    </xf>
    <xf numFmtId="181" fontId="8" fillId="62" borderId="32" xfId="0" applyNumberFormat="1" applyFont="1" applyFill="1" applyBorder="1" applyAlignment="1" applyProtection="1">
      <alignment horizontal="center" vertical="center"/>
      <protection hidden="1"/>
    </xf>
    <xf numFmtId="181" fontId="8" fillId="62" borderId="10" xfId="0" applyNumberFormat="1" applyFont="1" applyFill="1" applyBorder="1" applyAlignment="1" applyProtection="1">
      <alignment horizontal="center" vertical="center"/>
      <protection hidden="1"/>
    </xf>
    <xf numFmtId="181" fontId="8" fillId="62" borderId="47" xfId="0" applyNumberFormat="1" applyFont="1" applyFill="1" applyBorder="1" applyAlignment="1" applyProtection="1">
      <alignment horizontal="center" vertical="center"/>
      <protection hidden="1"/>
    </xf>
    <xf numFmtId="0" fontId="23" fillId="62" borderId="48" xfId="0" applyFont="1" applyFill="1" applyBorder="1" applyAlignment="1" applyProtection="1">
      <alignment horizontal="left"/>
      <protection hidden="1"/>
    </xf>
    <xf numFmtId="179" fontId="23" fillId="62" borderId="48" xfId="0" applyNumberFormat="1" applyFont="1" applyFill="1" applyBorder="1" applyAlignment="1" applyProtection="1">
      <alignment horizontal="center"/>
      <protection hidden="1"/>
    </xf>
    <xf numFmtId="0" fontId="14" fillId="62" borderId="48" xfId="0" applyFont="1" applyFill="1" applyBorder="1" applyAlignment="1" applyProtection="1">
      <alignment horizontal="left"/>
      <protection hidden="1"/>
    </xf>
    <xf numFmtId="179" fontId="14" fillId="62" borderId="48" xfId="0" applyNumberFormat="1" applyFont="1" applyFill="1" applyBorder="1" applyAlignment="1" applyProtection="1">
      <alignment horizontal="center"/>
      <protection hidden="1"/>
    </xf>
    <xf numFmtId="0" fontId="14" fillId="62" borderId="48" xfId="1437" applyFont="1" applyFill="1" applyBorder="1" applyAlignment="1" applyProtection="1">
      <alignment horizontal="right"/>
      <protection hidden="1"/>
    </xf>
    <xf numFmtId="0" fontId="29" fillId="62" borderId="0" xfId="0" applyNumberFormat="1" applyFont="1" applyFill="1" applyAlignment="1" applyProtection="1">
      <alignment horizontal="left"/>
      <protection hidden="1"/>
    </xf>
    <xf numFmtId="0" fontId="23" fillId="62" borderId="0" xfId="1437" applyFont="1" applyFill="1" applyBorder="1" applyAlignment="1" applyProtection="1">
      <alignment horizontal="right"/>
      <protection hidden="1"/>
    </xf>
    <xf numFmtId="0" fontId="14" fillId="62" borderId="0" xfId="0" applyNumberFormat="1" applyFont="1" applyFill="1" applyAlignment="1" applyProtection="1">
      <alignment horizontal="left"/>
      <protection hidden="1"/>
    </xf>
    <xf numFmtId="179" fontId="23" fillId="62" borderId="0" xfId="0" applyNumberFormat="1" applyFont="1" applyFill="1" applyBorder="1" applyAlignment="1" applyProtection="1">
      <alignment horizontal="center"/>
      <protection hidden="1"/>
    </xf>
    <xf numFmtId="0" fontId="14" fillId="62" borderId="0" xfId="1437" applyFont="1" applyFill="1" applyBorder="1" applyAlignment="1" applyProtection="1">
      <alignment horizontal="left"/>
      <protection hidden="1"/>
    </xf>
    <xf numFmtId="179" fontId="8" fillId="62" borderId="0" xfId="0" applyNumberFormat="1" applyFont="1" applyFill="1" applyAlignment="1" applyProtection="1">
      <alignment horizontal="center" vertical="center"/>
      <protection hidden="1"/>
    </xf>
    <xf numFmtId="179" fontId="8" fillId="62" borderId="0" xfId="0" applyNumberFormat="1" applyFont="1" applyFill="1" applyBorder="1" applyAlignment="1" applyProtection="1">
      <alignment horizontal="center" vertical="center"/>
      <protection hidden="1"/>
    </xf>
    <xf numFmtId="0" fontId="9" fillId="62" borderId="0" xfId="0" applyFont="1" applyFill="1" applyAlignment="1" applyProtection="1">
      <alignment horizontal="center" vertical="center"/>
      <protection hidden="1"/>
    </xf>
    <xf numFmtId="1" fontId="26" fillId="24" borderId="0" xfId="0" applyNumberFormat="1" applyFont="1" applyFill="1" applyAlignment="1" applyProtection="1">
      <alignment horizontal="left" vertical="center"/>
      <protection hidden="1"/>
    </xf>
    <xf numFmtId="177" fontId="8" fillId="24" borderId="0" xfId="0" applyNumberFormat="1" applyFont="1" applyFill="1" applyAlignment="1" applyProtection="1">
      <alignment horizontal="right" vertical="center"/>
      <protection hidden="1"/>
    </xf>
    <xf numFmtId="177" fontId="10" fillId="0" borderId="0" xfId="1088" applyFont="1" applyAlignment="1" applyProtection="1">
      <alignment vertical="center"/>
      <protection hidden="1"/>
    </xf>
    <xf numFmtId="177" fontId="8" fillId="0" borderId="0" xfId="1088" applyFont="1" applyProtection="1">
      <protection hidden="1"/>
    </xf>
    <xf numFmtId="0" fontId="8" fillId="24" borderId="32" xfId="0" applyFont="1" applyFill="1" applyBorder="1" applyAlignment="1" applyProtection="1">
      <alignment horizontal="center" vertical="center"/>
      <protection hidden="1"/>
    </xf>
    <xf numFmtId="181" fontId="23" fillId="24" borderId="48" xfId="0" applyNumberFormat="1" applyFont="1" applyFill="1" applyBorder="1" applyAlignment="1" applyProtection="1">
      <alignment horizontal="center"/>
      <protection hidden="1"/>
    </xf>
    <xf numFmtId="181" fontId="23" fillId="24" borderId="0" xfId="0" applyNumberFormat="1" applyFont="1" applyFill="1" applyAlignment="1" applyProtection="1">
      <alignment horizontal="center"/>
      <protection hidden="1"/>
    </xf>
    <xf numFmtId="179" fontId="23" fillId="24" borderId="0" xfId="0" applyNumberFormat="1" applyFont="1" applyFill="1" applyAlignment="1" applyProtection="1">
      <alignment horizontal="center"/>
      <protection hidden="1"/>
    </xf>
    <xf numFmtId="0" fontId="27" fillId="24" borderId="0" xfId="1437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" fontId="8" fillId="62" borderId="0" xfId="1436" applyNumberFormat="1" applyFont="1" applyFill="1" applyAlignment="1" applyProtection="1">
      <alignment horizontal="left" vertical="center"/>
      <protection hidden="1"/>
    </xf>
    <xf numFmtId="0" fontId="5" fillId="62" borderId="0" xfId="0" applyFont="1" applyFill="1" applyAlignment="1" applyProtection="1">
      <alignment horizontal="center" vertical="center"/>
      <protection hidden="1"/>
    </xf>
    <xf numFmtId="0" fontId="8" fillId="62" borderId="10" xfId="0" applyFont="1" applyFill="1" applyBorder="1" applyAlignment="1" applyProtection="1">
      <alignment horizontal="center" vertical="center"/>
      <protection hidden="1"/>
    </xf>
    <xf numFmtId="0" fontId="8" fillId="62" borderId="10" xfId="0" applyFont="1" applyFill="1" applyBorder="1" applyAlignment="1" applyProtection="1">
      <alignment horizontal="right" vertical="center"/>
      <protection hidden="1"/>
    </xf>
    <xf numFmtId="41" fontId="10" fillId="62" borderId="0" xfId="0" applyNumberFormat="1" applyFont="1" applyFill="1" applyAlignment="1" applyProtection="1">
      <alignment horizontal="right" vertical="center"/>
      <protection hidden="1"/>
    </xf>
    <xf numFmtId="0" fontId="8" fillId="62" borderId="32" xfId="0" applyFont="1" applyFill="1" applyBorder="1" applyAlignment="1" applyProtection="1">
      <alignment horizontal="left" vertical="center"/>
      <protection hidden="1"/>
    </xf>
    <xf numFmtId="0" fontId="8" fillId="62" borderId="47" xfId="0" applyFont="1" applyFill="1" applyBorder="1" applyAlignment="1" applyProtection="1">
      <alignment horizontal="left" vertical="center"/>
      <protection hidden="1"/>
    </xf>
    <xf numFmtId="181" fontId="14" fillId="62" borderId="48" xfId="0" applyNumberFormat="1" applyFont="1" applyFill="1" applyBorder="1" applyAlignment="1" applyProtection="1">
      <alignment horizontal="center"/>
      <protection hidden="1"/>
    </xf>
    <xf numFmtId="0" fontId="14" fillId="62" borderId="0" xfId="0" applyFont="1" applyFill="1" applyBorder="1" applyAlignment="1" applyProtection="1">
      <alignment horizontal="center"/>
      <protection hidden="1"/>
    </xf>
    <xf numFmtId="1" fontId="10" fillId="24" borderId="32" xfId="0" quotePrefix="1" applyNumberFormat="1" applyFont="1" applyFill="1" applyBorder="1" applyAlignment="1" applyProtection="1">
      <alignment vertical="center"/>
      <protection hidden="1"/>
    </xf>
    <xf numFmtId="179" fontId="14" fillId="24" borderId="0" xfId="0" applyNumberFormat="1" applyFont="1" applyFill="1" applyAlignment="1" applyProtection="1">
      <alignment horizontal="center"/>
      <protection hidden="1"/>
    </xf>
    <xf numFmtId="186" fontId="8" fillId="24" borderId="0" xfId="1437" applyNumberFormat="1" applyFont="1" applyFill="1" applyBorder="1" applyAlignment="1" applyProtection="1">
      <alignment horizontal="right" vertical="center"/>
      <protection hidden="1"/>
    </xf>
    <xf numFmtId="177" fontId="8" fillId="24" borderId="0" xfId="1243" quotePrefix="1" applyFont="1" applyFill="1" applyBorder="1" applyAlignment="1" applyProtection="1">
      <alignment horizontal="center" vertical="center"/>
      <protection hidden="1"/>
    </xf>
    <xf numFmtId="41" fontId="8" fillId="24" borderId="0" xfId="1436" applyNumberFormat="1" applyFont="1" applyFill="1" applyBorder="1" applyAlignment="1" applyProtection="1">
      <alignment horizontal="right" vertical="center"/>
      <protection hidden="1"/>
    </xf>
    <xf numFmtId="181" fontId="8" fillId="24" borderId="0" xfId="1436" applyNumberFormat="1" applyFont="1" applyFill="1" applyBorder="1" applyAlignment="1" applyProtection="1">
      <alignment horizontal="center" vertical="center"/>
      <protection hidden="1"/>
    </xf>
    <xf numFmtId="0" fontId="25" fillId="24" borderId="0" xfId="1436" applyFont="1" applyFill="1" applyBorder="1" applyAlignment="1" applyProtection="1">
      <alignment horizontal="left" vertical="center"/>
      <protection hidden="1"/>
    </xf>
    <xf numFmtId="181" fontId="8" fillId="24" borderId="10" xfId="1436" applyNumberFormat="1" applyFont="1" applyFill="1" applyBorder="1" applyAlignment="1" applyProtection="1">
      <alignment horizontal="center" vertical="center"/>
      <protection hidden="1"/>
    </xf>
    <xf numFmtId="0" fontId="25" fillId="24" borderId="10" xfId="1436" applyFont="1" applyFill="1" applyBorder="1" applyAlignment="1" applyProtection="1">
      <alignment horizontal="left" vertical="center"/>
      <protection hidden="1"/>
    </xf>
    <xf numFmtId="0" fontId="14" fillId="24" borderId="48" xfId="1437" applyNumberFormat="1" applyFont="1" applyFill="1" applyBorder="1" applyAlignment="1" applyProtection="1">
      <protection hidden="1"/>
    </xf>
    <xf numFmtId="0" fontId="14" fillId="24" borderId="48" xfId="1437" applyFont="1" applyFill="1" applyBorder="1" applyAlignment="1" applyProtection="1">
      <alignment horizontal="center"/>
      <protection hidden="1"/>
    </xf>
    <xf numFmtId="0" fontId="14" fillId="24" borderId="48" xfId="1437" applyFont="1" applyFill="1" applyBorder="1" applyAlignment="1" applyProtection="1">
      <alignment horizontal="left"/>
      <protection hidden="1"/>
    </xf>
    <xf numFmtId="181" fontId="14" fillId="24" borderId="48" xfId="1437" applyNumberFormat="1" applyFont="1" applyFill="1" applyBorder="1" applyAlignment="1" applyProtection="1">
      <alignment horizontal="left"/>
      <protection hidden="1"/>
    </xf>
    <xf numFmtId="184" fontId="8" fillId="24" borderId="31" xfId="1437" applyNumberFormat="1" applyFont="1" applyFill="1" applyBorder="1" applyAlignment="1" applyProtection="1">
      <alignment vertical="center"/>
      <protection hidden="1"/>
    </xf>
    <xf numFmtId="184" fontId="8" fillId="24" borderId="0" xfId="1437" applyNumberFormat="1" applyFont="1" applyFill="1" applyBorder="1" applyAlignment="1" applyProtection="1">
      <alignment vertical="center"/>
      <protection hidden="1"/>
    </xf>
    <xf numFmtId="184" fontId="10" fillId="24" borderId="31" xfId="1437" applyNumberFormat="1" applyFont="1" applyFill="1" applyBorder="1" applyAlignment="1" applyProtection="1">
      <alignment vertical="center"/>
      <protection hidden="1"/>
    </xf>
    <xf numFmtId="184" fontId="10" fillId="24" borderId="0" xfId="1437" applyNumberFormat="1" applyFont="1" applyFill="1" applyBorder="1" applyAlignment="1" applyProtection="1">
      <alignment vertical="center"/>
      <protection hidden="1"/>
    </xf>
    <xf numFmtId="0" fontId="8" fillId="24" borderId="0" xfId="1436" applyFont="1" applyFill="1" applyBorder="1" applyAlignment="1" applyProtection="1">
      <alignment horizontal="left" vertical="center" shrinkToFit="1"/>
      <protection hidden="1"/>
    </xf>
    <xf numFmtId="181" fontId="8" fillId="24" borderId="31" xfId="0" applyNumberFormat="1" applyFont="1" applyFill="1" applyBorder="1" applyAlignment="1" applyProtection="1">
      <alignment vertical="center"/>
      <protection hidden="1"/>
    </xf>
    <xf numFmtId="181" fontId="8" fillId="24" borderId="0" xfId="1088" applyNumberFormat="1" applyFont="1" applyFill="1" applyAlignment="1" applyProtection="1">
      <alignment vertical="center"/>
      <protection hidden="1"/>
    </xf>
    <xf numFmtId="181" fontId="8" fillId="24" borderId="31" xfId="1437" applyNumberFormat="1" applyFont="1" applyFill="1" applyBorder="1" applyAlignment="1" applyProtection="1">
      <alignment vertical="center"/>
      <protection hidden="1"/>
    </xf>
    <xf numFmtId="181" fontId="8" fillId="24" borderId="0" xfId="0" applyNumberFormat="1" applyFont="1" applyFill="1" applyAlignment="1" applyProtection="1">
      <alignment vertical="center"/>
      <protection hidden="1"/>
    </xf>
    <xf numFmtId="0" fontId="8" fillId="24" borderId="10" xfId="1436" applyFont="1" applyFill="1" applyBorder="1" applyAlignment="1" applyProtection="1">
      <alignment horizontal="left" vertical="center" shrinkToFit="1"/>
      <protection hidden="1"/>
    </xf>
    <xf numFmtId="186" fontId="14" fillId="24" borderId="0" xfId="1437" applyNumberFormat="1" applyFont="1" applyFill="1" applyBorder="1" applyAlignment="1" applyProtection="1">
      <alignment horizontal="right"/>
      <protection hidden="1"/>
    </xf>
    <xf numFmtId="1" fontId="8" fillId="62" borderId="0" xfId="1436" applyNumberFormat="1" applyFont="1" applyFill="1" applyBorder="1" applyAlignment="1" applyProtection="1">
      <alignment horizontal="left" vertical="center"/>
      <protection hidden="1"/>
    </xf>
    <xf numFmtId="0" fontId="6" fillId="62" borderId="0" xfId="1437" applyFont="1" applyFill="1" applyBorder="1" applyAlignment="1" applyProtection="1">
      <alignment horizontal="center" vertical="center"/>
      <protection hidden="1"/>
    </xf>
    <xf numFmtId="177" fontId="5" fillId="62" borderId="0" xfId="1246" applyFont="1" applyFill="1" applyBorder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vertical="center"/>
      <protection hidden="1"/>
    </xf>
    <xf numFmtId="0" fontId="13" fillId="62" borderId="0" xfId="0" applyFont="1" applyFill="1" applyBorder="1" applyAlignment="1" applyProtection="1">
      <alignment vertical="center"/>
      <protection hidden="1"/>
    </xf>
    <xf numFmtId="0" fontId="13" fillId="62" borderId="0" xfId="1437" applyFont="1" applyFill="1" applyBorder="1" applyAlignment="1" applyProtection="1">
      <alignment vertical="center" wrapText="1"/>
      <protection hidden="1"/>
    </xf>
    <xf numFmtId="0" fontId="12" fillId="62" borderId="0" xfId="0" applyFont="1" applyFill="1" applyBorder="1" applyAlignment="1" applyProtection="1">
      <alignment vertical="center"/>
      <protection hidden="1"/>
    </xf>
    <xf numFmtId="0" fontId="8" fillId="62" borderId="0" xfId="1437" applyNumberFormat="1" applyFont="1" applyFill="1" applyBorder="1" applyAlignment="1" applyProtection="1">
      <alignment horizontal="center" vertical="center"/>
      <protection hidden="1"/>
    </xf>
    <xf numFmtId="0" fontId="8" fillId="62" borderId="0" xfId="1437" applyNumberFormat="1" applyFont="1" applyFill="1" applyBorder="1" applyAlignment="1" applyProtection="1">
      <alignment horizontal="right" vertical="center"/>
      <protection hidden="1"/>
    </xf>
    <xf numFmtId="0" fontId="8" fillId="62" borderId="0" xfId="1437" applyNumberFormat="1" applyFont="1" applyFill="1" applyBorder="1" applyAlignment="1" applyProtection="1">
      <alignment horizontal="left" vertical="center"/>
      <protection hidden="1"/>
    </xf>
    <xf numFmtId="41" fontId="8" fillId="62" borderId="32" xfId="1437" applyNumberFormat="1" applyFont="1" applyFill="1" applyBorder="1" applyAlignment="1" applyProtection="1">
      <alignment horizontal="right" vertical="center"/>
      <protection hidden="1"/>
    </xf>
    <xf numFmtId="41" fontId="37" fillId="62" borderId="0" xfId="1436" applyNumberFormat="1" applyFont="1" applyFill="1" applyBorder="1" applyAlignment="1" applyProtection="1">
      <alignment horizontal="center" vertical="center"/>
      <protection hidden="1"/>
    </xf>
    <xf numFmtId="41" fontId="8" fillId="62" borderId="32" xfId="1436" applyNumberFormat="1" applyFont="1" applyFill="1" applyBorder="1" applyAlignment="1" applyProtection="1">
      <alignment horizontal="right" vertical="center"/>
      <protection hidden="1"/>
    </xf>
    <xf numFmtId="41" fontId="8" fillId="62" borderId="0" xfId="1436" applyNumberFormat="1" applyFont="1" applyFill="1" applyBorder="1" applyAlignment="1" applyProtection="1">
      <alignment horizontal="center" vertical="center"/>
      <protection hidden="1"/>
    </xf>
    <xf numFmtId="0" fontId="14" fillId="62" borderId="48" xfId="1437" applyNumberFormat="1" applyFont="1" applyFill="1" applyBorder="1" applyAlignment="1" applyProtection="1">
      <protection hidden="1"/>
    </xf>
    <xf numFmtId="0" fontId="14" fillId="62" borderId="48" xfId="1437" applyNumberFormat="1" applyFont="1" applyFill="1" applyBorder="1" applyAlignment="1" applyProtection="1">
      <alignment horizontal="center"/>
      <protection hidden="1"/>
    </xf>
    <xf numFmtId="0" fontId="14" fillId="62" borderId="48" xfId="1437" quotePrefix="1" applyNumberFormat="1" applyFont="1" applyFill="1" applyBorder="1" applyAlignment="1" applyProtection="1">
      <protection hidden="1"/>
    </xf>
    <xf numFmtId="0" fontId="14" fillId="62" borderId="0" xfId="1437" applyNumberFormat="1" applyFont="1" applyFill="1" applyBorder="1" applyAlignment="1" applyProtection="1">
      <alignment horizontal="right"/>
      <protection hidden="1"/>
    </xf>
    <xf numFmtId="0" fontId="14" fillId="62" borderId="0" xfId="1437" applyNumberFormat="1" applyFont="1" applyFill="1" applyBorder="1" applyAlignment="1" applyProtection="1">
      <protection hidden="1"/>
    </xf>
    <xf numFmtId="0" fontId="14" fillId="62" borderId="0" xfId="1246" applyNumberFormat="1" applyFont="1" applyFill="1" applyBorder="1" applyAlignment="1" applyProtection="1">
      <alignment horizontal="center"/>
      <protection hidden="1"/>
    </xf>
    <xf numFmtId="186" fontId="5" fillId="62" borderId="0" xfId="1246" applyNumberFormat="1" applyFont="1" applyFill="1" applyBorder="1" applyAlignment="1" applyProtection="1">
      <alignment horizontal="center" vertical="center"/>
      <protection hidden="1"/>
    </xf>
    <xf numFmtId="0" fontId="6" fillId="24" borderId="0" xfId="0" applyFont="1" applyFill="1" applyAlignment="1" applyProtection="1">
      <alignment horizontal="center" vertical="center"/>
      <protection hidden="1"/>
    </xf>
    <xf numFmtId="186" fontId="5" fillId="24" borderId="0" xfId="0" applyNumberFormat="1" applyFont="1" applyFill="1" applyAlignment="1" applyProtection="1">
      <alignment horizontal="center" vertical="center"/>
      <protection hidden="1"/>
    </xf>
    <xf numFmtId="179" fontId="5" fillId="24" borderId="0" xfId="0" applyNumberFormat="1" applyFont="1" applyFill="1" applyAlignment="1" applyProtection="1">
      <alignment horizontal="center" vertical="center"/>
      <protection hidden="1"/>
    </xf>
    <xf numFmtId="2" fontId="5" fillId="24" borderId="0" xfId="0" applyNumberFormat="1" applyFont="1" applyFill="1" applyAlignment="1" applyProtection="1">
      <alignment horizontal="center" vertical="center"/>
      <protection hidden="1"/>
    </xf>
    <xf numFmtId="186" fontId="5" fillId="24" borderId="0" xfId="0" applyNumberFormat="1" applyFont="1" applyFill="1" applyBorder="1" applyAlignment="1" applyProtection="1">
      <alignment horizontal="center" vertical="center"/>
      <protection hidden="1"/>
    </xf>
    <xf numFmtId="186" fontId="8" fillId="24" borderId="0" xfId="0" applyNumberFormat="1" applyFont="1" applyFill="1" applyBorder="1" applyAlignment="1" applyProtection="1">
      <alignment horizontal="center" vertical="center"/>
      <protection hidden="1"/>
    </xf>
    <xf numFmtId="2" fontId="8" fillId="24" borderId="0" xfId="0" applyNumberFormat="1" applyFont="1" applyFill="1" applyBorder="1" applyAlignment="1" applyProtection="1">
      <alignment horizontal="center" vertical="center"/>
      <protection hidden="1"/>
    </xf>
    <xf numFmtId="186" fontId="8" fillId="24" borderId="0" xfId="0" applyNumberFormat="1" applyFont="1" applyFill="1" applyBorder="1" applyAlignment="1" applyProtection="1">
      <alignment horizontal="right" vertical="center"/>
      <protection hidden="1"/>
    </xf>
    <xf numFmtId="0" fontId="8" fillId="24" borderId="59" xfId="0" applyFont="1" applyFill="1" applyBorder="1" applyAlignment="1" applyProtection="1">
      <alignment horizontal="center" vertical="center"/>
      <protection hidden="1"/>
    </xf>
    <xf numFmtId="181" fontId="8" fillId="24" borderId="60" xfId="1088" applyNumberFormat="1" applyFont="1" applyFill="1" applyBorder="1" applyAlignment="1" applyProtection="1">
      <alignment horizontal="right" vertical="center"/>
      <protection hidden="1"/>
    </xf>
    <xf numFmtId="183" fontId="8" fillId="24" borderId="60" xfId="1088" applyNumberFormat="1" applyFont="1" applyFill="1" applyBorder="1" applyAlignment="1" applyProtection="1">
      <alignment horizontal="right" vertical="center"/>
      <protection hidden="1"/>
    </xf>
    <xf numFmtId="189" fontId="8" fillId="24" borderId="60" xfId="1088" applyNumberFormat="1" applyFont="1" applyFill="1" applyBorder="1" applyAlignment="1" applyProtection="1">
      <alignment horizontal="right" vertical="center"/>
      <protection hidden="1"/>
    </xf>
    <xf numFmtId="189" fontId="8" fillId="24" borderId="0" xfId="1088" applyNumberFormat="1" applyFont="1" applyFill="1" applyBorder="1" applyAlignment="1" applyProtection="1">
      <alignment horizontal="right" vertical="center"/>
      <protection hidden="1"/>
    </xf>
    <xf numFmtId="0" fontId="8" fillId="24" borderId="62" xfId="0" applyFont="1" applyFill="1" applyBorder="1" applyAlignment="1" applyProtection="1">
      <alignment horizontal="center" vertical="center"/>
      <protection hidden="1"/>
    </xf>
    <xf numFmtId="183" fontId="8" fillId="24" borderId="0" xfId="0" applyNumberFormat="1" applyFont="1" applyFill="1" applyBorder="1" applyAlignment="1" applyProtection="1">
      <alignment horizontal="right" vertical="center"/>
      <protection hidden="1"/>
    </xf>
    <xf numFmtId="189" fontId="8" fillId="24" borderId="0" xfId="0" applyNumberFormat="1" applyFont="1" applyFill="1" applyBorder="1" applyAlignment="1" applyProtection="1">
      <alignment horizontal="right" vertical="center"/>
      <protection hidden="1"/>
    </xf>
    <xf numFmtId="0" fontId="8" fillId="24" borderId="63" xfId="0" applyFont="1" applyFill="1" applyBorder="1" applyAlignment="1" applyProtection="1">
      <alignment horizontal="center" vertical="center"/>
      <protection hidden="1"/>
    </xf>
    <xf numFmtId="0" fontId="8" fillId="24" borderId="45" xfId="0" applyFont="1" applyFill="1" applyBorder="1" applyAlignment="1" applyProtection="1">
      <alignment horizontal="center" vertical="center"/>
      <protection hidden="1"/>
    </xf>
    <xf numFmtId="0" fontId="8" fillId="24" borderId="64" xfId="0" applyFont="1" applyFill="1" applyBorder="1" applyAlignment="1" applyProtection="1">
      <alignment horizontal="center" vertical="center"/>
      <protection hidden="1"/>
    </xf>
    <xf numFmtId="0" fontId="8" fillId="24" borderId="65" xfId="0" applyFont="1" applyFill="1" applyBorder="1" applyAlignment="1" applyProtection="1">
      <alignment horizontal="center" vertical="center"/>
      <protection hidden="1"/>
    </xf>
    <xf numFmtId="186" fontId="14" fillId="24" borderId="48" xfId="0" applyNumberFormat="1" applyFont="1" applyFill="1" applyBorder="1" applyAlignment="1" applyProtection="1">
      <alignment horizontal="left"/>
      <protection hidden="1"/>
    </xf>
    <xf numFmtId="186" fontId="14" fillId="24" borderId="48" xfId="1246" applyNumberFormat="1" applyFont="1" applyFill="1" applyBorder="1" applyAlignment="1" applyProtection="1">
      <alignment horizontal="left"/>
      <protection hidden="1"/>
    </xf>
    <xf numFmtId="179" fontId="14" fillId="24" borderId="0" xfId="0" applyNumberFormat="1" applyFont="1" applyFill="1" applyBorder="1" applyAlignment="1" applyProtection="1">
      <alignment horizontal="left"/>
      <protection hidden="1"/>
    </xf>
    <xf numFmtId="186" fontId="14" fillId="24" borderId="0" xfId="0" applyNumberFormat="1" applyFont="1" applyFill="1" applyBorder="1" applyAlignment="1" applyProtection="1">
      <alignment horizontal="left"/>
      <protection hidden="1"/>
    </xf>
    <xf numFmtId="0" fontId="14" fillId="24" borderId="48" xfId="0" applyFont="1" applyFill="1" applyBorder="1" applyAlignment="1" applyProtection="1">
      <alignment horizontal="right"/>
      <protection hidden="1"/>
    </xf>
    <xf numFmtId="181" fontId="14" fillId="24" borderId="0" xfId="0" applyNumberFormat="1" applyFont="1" applyFill="1" applyBorder="1" applyAlignment="1" applyProtection="1">
      <alignment horizontal="left"/>
      <protection hidden="1"/>
    </xf>
    <xf numFmtId="186" fontId="14" fillId="24" borderId="0" xfId="1246" applyNumberFormat="1" applyFont="1" applyFill="1" applyBorder="1" applyAlignment="1" applyProtection="1">
      <alignment horizontal="left"/>
      <protection hidden="1"/>
    </xf>
    <xf numFmtId="179" fontId="14" fillId="24" borderId="0" xfId="0" applyNumberFormat="1" applyFont="1" applyFill="1" applyBorder="1" applyAlignment="1" applyProtection="1">
      <protection hidden="1"/>
    </xf>
    <xf numFmtId="0" fontId="14" fillId="24" borderId="0" xfId="0" applyNumberFormat="1" applyFont="1" applyFill="1" applyBorder="1" applyAlignment="1" applyProtection="1">
      <alignment horizontal="right"/>
      <protection hidden="1"/>
    </xf>
    <xf numFmtId="181" fontId="14" fillId="24" borderId="0" xfId="0" applyNumberFormat="1" applyFont="1" applyFill="1" applyBorder="1" applyAlignment="1" applyProtection="1">
      <alignment horizontal="left" vertical="center"/>
      <protection hidden="1"/>
    </xf>
    <xf numFmtId="186" fontId="14" fillId="24" borderId="0" xfId="0" applyNumberFormat="1" applyFont="1" applyFill="1" applyBorder="1" applyAlignment="1" applyProtection="1">
      <alignment horizontal="left" vertical="center"/>
      <protection hidden="1"/>
    </xf>
    <xf numFmtId="186" fontId="14" fillId="24" borderId="0" xfId="1246" applyNumberFormat="1" applyFont="1" applyFill="1" applyBorder="1" applyAlignment="1" applyProtection="1">
      <alignment horizontal="left" vertical="center"/>
      <protection hidden="1"/>
    </xf>
    <xf numFmtId="0" fontId="8" fillId="24" borderId="0" xfId="0" applyFont="1" applyFill="1" applyAlignment="1" applyProtection="1">
      <alignment horizontal="center"/>
      <protection hidden="1"/>
    </xf>
    <xf numFmtId="177" fontId="8" fillId="24" borderId="0" xfId="1246" applyFont="1" applyFill="1" applyAlignment="1" applyProtection="1">
      <alignment horizontal="center"/>
      <protection hidden="1"/>
    </xf>
    <xf numFmtId="186" fontId="8" fillId="24" borderId="0" xfId="0" applyNumberFormat="1" applyFont="1" applyFill="1" applyAlignment="1" applyProtection="1">
      <alignment horizontal="center"/>
      <protection hidden="1"/>
    </xf>
    <xf numFmtId="186" fontId="8" fillId="24" borderId="0" xfId="1246" applyNumberFormat="1" applyFont="1" applyFill="1" applyAlignment="1" applyProtection="1">
      <alignment horizontal="center"/>
      <protection hidden="1"/>
    </xf>
    <xf numFmtId="179" fontId="8" fillId="24" borderId="0" xfId="0" applyNumberFormat="1" applyFont="1" applyFill="1" applyAlignment="1" applyProtection="1">
      <alignment horizontal="center"/>
      <protection hidden="1"/>
    </xf>
    <xf numFmtId="2" fontId="8" fillId="24" borderId="0" xfId="0" applyNumberFormat="1" applyFont="1" applyFill="1" applyAlignment="1" applyProtection="1">
      <alignment horizontal="center"/>
      <protection hidden="1"/>
    </xf>
    <xf numFmtId="186" fontId="8" fillId="24" borderId="0" xfId="0" applyNumberFormat="1" applyFont="1" applyFill="1" applyBorder="1" applyAlignment="1" applyProtection="1">
      <alignment horizontal="center"/>
      <protection hidden="1"/>
    </xf>
    <xf numFmtId="0" fontId="8" fillId="24" borderId="0" xfId="0" applyFont="1" applyFill="1" applyBorder="1" applyAlignment="1" applyProtection="1">
      <alignment horizontal="center"/>
      <protection hidden="1"/>
    </xf>
    <xf numFmtId="186" fontId="8" fillId="24" borderId="0" xfId="0" applyNumberFormat="1" applyFont="1" applyFill="1" applyAlignment="1" applyProtection="1">
      <alignment horizontal="center" vertical="center"/>
      <protection hidden="1"/>
    </xf>
    <xf numFmtId="2" fontId="8" fillId="24" borderId="0" xfId="0" applyNumberFormat="1" applyFont="1" applyFill="1" applyAlignment="1" applyProtection="1">
      <alignment horizontal="center" vertical="center"/>
      <protection hidden="1"/>
    </xf>
    <xf numFmtId="41" fontId="8" fillId="62" borderId="0" xfId="0" applyNumberFormat="1" applyFont="1" applyFill="1" applyBorder="1" applyAlignment="1" applyProtection="1">
      <alignment vertical="center"/>
      <protection hidden="1"/>
    </xf>
    <xf numFmtId="184" fontId="212" fillId="24" borderId="31" xfId="0" applyNumberFormat="1" applyFont="1" applyFill="1" applyBorder="1" applyAlignment="1" applyProtection="1">
      <alignment horizontal="right" vertical="center"/>
      <protection hidden="1"/>
    </xf>
    <xf numFmtId="181" fontId="8" fillId="62" borderId="41" xfId="1247" applyNumberFormat="1" applyFont="1" applyFill="1" applyBorder="1" applyAlignment="1" applyProtection="1">
      <alignment horizontal="center" vertical="center"/>
      <protection hidden="1"/>
    </xf>
    <xf numFmtId="0" fontId="8" fillId="24" borderId="26" xfId="1444" applyFont="1" applyFill="1" applyBorder="1" applyAlignment="1" applyProtection="1">
      <alignment horizontal="center" vertical="center" wrapText="1"/>
      <protection hidden="1"/>
    </xf>
    <xf numFmtId="193" fontId="8" fillId="62" borderId="48" xfId="0" applyNumberFormat="1" applyFont="1" applyFill="1" applyBorder="1" applyAlignment="1" applyProtection="1">
      <alignment horizontal="center" vertical="center" shrinkToFit="1"/>
      <protection hidden="1"/>
    </xf>
    <xf numFmtId="0" fontId="14" fillId="62" borderId="0" xfId="0" applyNumberFormat="1" applyFont="1" applyFill="1" applyBorder="1" applyAlignment="1" applyProtection="1">
      <alignment vertical="center"/>
      <protection hidden="1"/>
    </xf>
    <xf numFmtId="0" fontId="8" fillId="62" borderId="0" xfId="1444" applyFont="1" applyFill="1" applyBorder="1" applyAlignment="1" applyProtection="1">
      <alignment vertical="center"/>
      <protection hidden="1"/>
    </xf>
    <xf numFmtId="0" fontId="8" fillId="62" borderId="48" xfId="1444" applyFont="1" applyFill="1" applyBorder="1" applyAlignment="1" applyProtection="1">
      <alignment horizontal="center" vertical="center"/>
      <protection hidden="1"/>
    </xf>
    <xf numFmtId="184" fontId="212" fillId="0" borderId="0" xfId="1366" applyNumberFormat="1" applyFont="1" applyFill="1" applyBorder="1" applyProtection="1">
      <alignment vertical="center"/>
      <protection hidden="1"/>
    </xf>
    <xf numFmtId="0" fontId="23" fillId="62" borderId="48" xfId="1437" applyFont="1" applyFill="1" applyBorder="1" applyAlignment="1" applyProtection="1">
      <alignment horizontal="right"/>
      <protection hidden="1"/>
    </xf>
    <xf numFmtId="179" fontId="23" fillId="62" borderId="48" xfId="0" applyNumberFormat="1" applyFont="1" applyFill="1" applyBorder="1" applyAlignment="1" applyProtection="1">
      <alignment horizontal="left"/>
      <protection hidden="1"/>
    </xf>
    <xf numFmtId="179" fontId="14" fillId="62" borderId="48" xfId="0" applyNumberFormat="1" applyFont="1" applyFill="1" applyBorder="1" applyAlignment="1" applyProtection="1">
      <alignment horizontal="left"/>
      <protection hidden="1"/>
    </xf>
    <xf numFmtId="0" fontId="23" fillId="62" borderId="0" xfId="0" applyNumberFormat="1" applyFont="1" applyFill="1" applyAlignment="1" applyProtection="1">
      <alignment horizontal="left"/>
      <protection hidden="1"/>
    </xf>
    <xf numFmtId="179" fontId="29" fillId="62" borderId="0" xfId="0" applyNumberFormat="1" applyFont="1" applyFill="1" applyAlignment="1" applyProtection="1">
      <alignment horizontal="center"/>
      <protection hidden="1"/>
    </xf>
    <xf numFmtId="179" fontId="23" fillId="62" borderId="0" xfId="0" applyNumberFormat="1" applyFont="1" applyFill="1" applyBorder="1" applyAlignment="1" applyProtection="1">
      <alignment horizontal="left"/>
      <protection hidden="1"/>
    </xf>
    <xf numFmtId="179" fontId="23" fillId="62" borderId="0" xfId="0" applyNumberFormat="1" applyFont="1" applyFill="1" applyAlignment="1" applyProtection="1">
      <alignment horizontal="left"/>
      <protection hidden="1"/>
    </xf>
    <xf numFmtId="179" fontId="8" fillId="62" borderId="38" xfId="1247" applyNumberFormat="1" applyFont="1" applyFill="1" applyBorder="1" applyAlignment="1" applyProtection="1">
      <alignment horizontal="center" vertical="center"/>
      <protection hidden="1"/>
    </xf>
    <xf numFmtId="179" fontId="8" fillId="62" borderId="39" xfId="1247" applyNumberFormat="1" applyFont="1" applyFill="1" applyBorder="1" applyAlignment="1" applyProtection="1">
      <alignment horizontal="center" vertical="center"/>
      <protection hidden="1"/>
    </xf>
    <xf numFmtId="179" fontId="8" fillId="62" borderId="22" xfId="1247" applyNumberFormat="1" applyFont="1" applyFill="1" applyBorder="1" applyAlignment="1" applyProtection="1">
      <alignment horizontal="center" vertical="center"/>
      <protection hidden="1"/>
    </xf>
    <xf numFmtId="181" fontId="8" fillId="62" borderId="30" xfId="1247" applyNumberFormat="1" applyFont="1" applyFill="1" applyBorder="1" applyAlignment="1" applyProtection="1">
      <alignment horizontal="center" vertical="center"/>
      <protection hidden="1"/>
    </xf>
    <xf numFmtId="181" fontId="8" fillId="62" borderId="31" xfId="0" quotePrefix="1" applyNumberFormat="1" applyFont="1" applyFill="1" applyBorder="1" applyAlignment="1" applyProtection="1">
      <alignment horizontal="center" vertical="center"/>
      <protection hidden="1"/>
    </xf>
    <xf numFmtId="177" fontId="10" fillId="62" borderId="0" xfId="1088" applyFont="1" applyFill="1" applyBorder="1" applyAlignment="1" applyProtection="1">
      <alignment vertical="center"/>
      <protection hidden="1"/>
    </xf>
    <xf numFmtId="41" fontId="11" fillId="62" borderId="0" xfId="0" applyNumberFormat="1" applyFont="1" applyFill="1" applyBorder="1" applyAlignment="1" applyProtection="1">
      <alignment horizontal="center" vertical="center"/>
      <protection hidden="1"/>
    </xf>
    <xf numFmtId="183" fontId="11" fillId="62" borderId="0" xfId="0" applyNumberFormat="1" applyFont="1" applyFill="1" applyAlignment="1" applyProtection="1">
      <alignment horizontal="center" vertical="center"/>
      <protection hidden="1"/>
    </xf>
    <xf numFmtId="41" fontId="8" fillId="62" borderId="24" xfId="0" applyNumberFormat="1" applyFont="1" applyFill="1" applyBorder="1" applyAlignment="1" applyProtection="1">
      <alignment horizontal="center" vertical="center"/>
      <protection hidden="1"/>
    </xf>
    <xf numFmtId="0" fontId="11" fillId="62" borderId="24" xfId="0" applyFont="1" applyFill="1" applyBorder="1" applyAlignment="1" applyProtection="1">
      <alignment horizontal="center" vertical="center"/>
      <protection hidden="1"/>
    </xf>
    <xf numFmtId="183" fontId="11" fillId="62" borderId="24" xfId="0" applyNumberFormat="1" applyFont="1" applyFill="1" applyBorder="1" applyAlignment="1" applyProtection="1">
      <alignment horizontal="center" vertical="center"/>
      <protection hidden="1"/>
    </xf>
    <xf numFmtId="219" fontId="8" fillId="24" borderId="0" xfId="0" applyNumberFormat="1" applyFont="1" applyFill="1" applyBorder="1" applyAlignment="1" applyProtection="1">
      <alignment horizontal="center" vertical="center"/>
      <protection hidden="1"/>
    </xf>
    <xf numFmtId="0" fontId="212" fillId="24" borderId="0" xfId="0" applyFont="1" applyFill="1" applyBorder="1" applyAlignment="1" applyProtection="1">
      <alignment horizontal="center" vertical="center"/>
      <protection hidden="1"/>
    </xf>
    <xf numFmtId="0" fontId="0" fillId="62" borderId="0" xfId="0" applyFill="1" applyProtection="1">
      <protection hidden="1"/>
    </xf>
    <xf numFmtId="0" fontId="212" fillId="24" borderId="67" xfId="0" applyFont="1" applyFill="1" applyBorder="1" applyAlignment="1" applyProtection="1">
      <alignment horizontal="center" vertical="center"/>
      <protection hidden="1"/>
    </xf>
    <xf numFmtId="212" fontId="65" fillId="62" borderId="0" xfId="1088" applyNumberFormat="1" applyFont="1" applyFill="1" applyAlignment="1" applyProtection="1">
      <alignment vertical="center"/>
      <protection hidden="1"/>
    </xf>
    <xf numFmtId="212" fontId="14" fillId="62" borderId="0" xfId="1088" applyNumberFormat="1" applyFont="1" applyFill="1" applyAlignment="1" applyProtection="1">
      <alignment vertical="center"/>
      <protection hidden="1"/>
    </xf>
    <xf numFmtId="49" fontId="63" fillId="24" borderId="0" xfId="0" applyNumberFormat="1" applyFont="1" applyFill="1" applyBorder="1" applyAlignment="1" applyProtection="1">
      <alignment horizontal="center" vertical="center"/>
      <protection hidden="1"/>
    </xf>
    <xf numFmtId="0" fontId="63" fillId="24" borderId="0" xfId="0" applyFont="1" applyFill="1" applyBorder="1" applyAlignment="1" applyProtection="1">
      <alignment horizontal="center" vertical="center"/>
      <protection hidden="1"/>
    </xf>
    <xf numFmtId="49" fontId="0" fillId="24" borderId="0" xfId="0" applyNumberFormat="1" applyFill="1" applyBorder="1" applyAlignment="1" applyProtection="1">
      <alignment horizontal="center" vertical="center"/>
      <protection hidden="1"/>
    </xf>
    <xf numFmtId="0" fontId="10" fillId="24" borderId="31" xfId="1437" quotePrefix="1" applyFont="1" applyFill="1" applyBorder="1" applyAlignment="1" applyProtection="1">
      <alignment horizontal="center" vertical="center"/>
      <protection hidden="1"/>
    </xf>
    <xf numFmtId="177" fontId="8" fillId="62" borderId="10" xfId="1088" applyFont="1" applyFill="1" applyBorder="1" applyAlignment="1" applyProtection="1">
      <alignment vertical="center"/>
      <protection hidden="1"/>
    </xf>
    <xf numFmtId="0" fontId="8" fillId="24" borderId="53" xfId="0" applyFont="1" applyFill="1" applyBorder="1" applyAlignment="1" applyProtection="1">
      <alignment horizontal="center" vertical="center" wrapText="1" shrinkToFit="1"/>
      <protection hidden="1"/>
    </xf>
    <xf numFmtId="0" fontId="8" fillId="24" borderId="54" xfId="0" applyFont="1" applyFill="1" applyBorder="1" applyAlignment="1" applyProtection="1">
      <alignment horizontal="center" vertical="center" wrapText="1" shrinkToFit="1"/>
      <protection hidden="1"/>
    </xf>
    <xf numFmtId="0" fontId="8" fillId="24" borderId="52" xfId="0" applyFont="1" applyFill="1" applyBorder="1" applyAlignment="1" applyProtection="1">
      <alignment horizontal="center" vertical="center" wrapText="1" shrinkToFit="1"/>
      <protection hidden="1"/>
    </xf>
    <xf numFmtId="179" fontId="8" fillId="24" borderId="51" xfId="1247" applyNumberFormat="1" applyFont="1" applyFill="1" applyBorder="1" applyAlignment="1" applyProtection="1">
      <alignment horizontal="center" vertical="center" wrapText="1" shrinkToFit="1"/>
      <protection hidden="1"/>
    </xf>
    <xf numFmtId="0" fontId="20" fillId="24" borderId="0" xfId="1437" applyFont="1" applyFill="1" applyAlignment="1" applyProtection="1">
      <alignment vertical="center" wrapText="1"/>
      <protection hidden="1"/>
    </xf>
    <xf numFmtId="41" fontId="8" fillId="62" borderId="49" xfId="1437" applyNumberFormat="1" applyFont="1" applyFill="1" applyBorder="1" applyAlignment="1" applyProtection="1">
      <alignment horizontal="right" vertical="center"/>
      <protection hidden="1"/>
    </xf>
    <xf numFmtId="41" fontId="22" fillId="24" borderId="32" xfId="1242" applyNumberFormat="1" applyFont="1" applyFill="1" applyBorder="1" applyAlignment="1" applyProtection="1">
      <alignment horizontal="right" vertical="center"/>
      <protection hidden="1"/>
    </xf>
    <xf numFmtId="186" fontId="8" fillId="24" borderId="68" xfId="1246" applyNumberFormat="1" applyFont="1" applyFill="1" applyBorder="1" applyAlignment="1" applyProtection="1">
      <alignment vertical="center" wrapText="1"/>
      <protection hidden="1"/>
    </xf>
    <xf numFmtId="186" fontId="8" fillId="24" borderId="40" xfId="1246" applyNumberFormat="1" applyFont="1" applyFill="1" applyBorder="1" applyAlignment="1" applyProtection="1">
      <alignment vertical="center" wrapText="1"/>
      <protection hidden="1"/>
    </xf>
    <xf numFmtId="0" fontId="19" fillId="24" borderId="47" xfId="1437" applyFont="1" applyFill="1" applyBorder="1" applyAlignment="1" applyProtection="1">
      <alignment horizontal="center" vertical="center"/>
      <protection hidden="1"/>
    </xf>
    <xf numFmtId="0" fontId="19" fillId="24" borderId="32" xfId="1437" applyFont="1" applyFill="1" applyBorder="1" applyAlignment="1" applyProtection="1">
      <alignment horizontal="center" vertical="center"/>
      <protection hidden="1"/>
    </xf>
    <xf numFmtId="0" fontId="22" fillId="24" borderId="32" xfId="1437" quotePrefix="1" applyFont="1" applyFill="1" applyBorder="1" applyAlignment="1" applyProtection="1">
      <alignment horizontal="center" vertical="center"/>
      <protection hidden="1"/>
    </xf>
    <xf numFmtId="0" fontId="19" fillId="24" borderId="32" xfId="1437" quotePrefix="1" applyFont="1" applyFill="1" applyBorder="1" applyAlignment="1" applyProtection="1">
      <alignment horizontal="center" vertical="center"/>
      <protection hidden="1"/>
    </xf>
    <xf numFmtId="41" fontId="19" fillId="24" borderId="0" xfId="1437" applyNumberFormat="1" applyFont="1" applyFill="1" applyBorder="1" applyAlignment="1" applyProtection="1">
      <alignment horizontal="right" vertical="center"/>
      <protection hidden="1"/>
    </xf>
    <xf numFmtId="0" fontId="24" fillId="24" borderId="0" xfId="1437" applyFont="1" applyFill="1" applyAlignment="1" applyProtection="1">
      <alignment vertical="center"/>
      <protection hidden="1"/>
    </xf>
    <xf numFmtId="0" fontId="24" fillId="24" borderId="0" xfId="1437" applyFont="1" applyFill="1" applyAlignment="1" applyProtection="1">
      <alignment vertical="center" wrapText="1"/>
      <protection hidden="1"/>
    </xf>
    <xf numFmtId="0" fontId="8" fillId="62" borderId="32" xfId="1437" applyFont="1" applyFill="1" applyBorder="1" applyAlignment="1" applyProtection="1">
      <alignment horizontal="center" vertical="center"/>
      <protection hidden="1"/>
    </xf>
    <xf numFmtId="186" fontId="8" fillId="24" borderId="27" xfId="1246" applyNumberFormat="1" applyFont="1" applyFill="1" applyBorder="1" applyAlignment="1" applyProtection="1">
      <alignment vertical="center" wrapText="1"/>
      <protection hidden="1"/>
    </xf>
    <xf numFmtId="186" fontId="8" fillId="24" borderId="35" xfId="1246" applyNumberFormat="1" applyFont="1" applyFill="1" applyBorder="1" applyAlignment="1" applyProtection="1">
      <alignment vertical="center" wrapText="1"/>
      <protection hidden="1"/>
    </xf>
    <xf numFmtId="186" fontId="8" fillId="24" borderId="44" xfId="1246" applyNumberFormat="1" applyFont="1" applyFill="1" applyBorder="1" applyAlignment="1" applyProtection="1">
      <alignment vertical="center" wrapText="1"/>
      <protection hidden="1"/>
    </xf>
    <xf numFmtId="186" fontId="8" fillId="24" borderId="74" xfId="1246" applyNumberFormat="1" applyFont="1" applyFill="1" applyBorder="1" applyAlignment="1" applyProtection="1">
      <alignment vertical="center" wrapText="1"/>
      <protection hidden="1"/>
    </xf>
    <xf numFmtId="186" fontId="8" fillId="24" borderId="43" xfId="1246" applyNumberFormat="1" applyFont="1" applyFill="1" applyBorder="1" applyAlignment="1" applyProtection="1">
      <alignment vertical="center" wrapText="1"/>
      <protection hidden="1"/>
    </xf>
    <xf numFmtId="186" fontId="8" fillId="24" borderId="31" xfId="1246" applyNumberFormat="1" applyFont="1" applyFill="1" applyBorder="1" applyAlignment="1" applyProtection="1">
      <alignment vertical="center" wrapText="1"/>
      <protection hidden="1"/>
    </xf>
    <xf numFmtId="41" fontId="8" fillId="62" borderId="0" xfId="0" applyNumberFormat="1" applyFont="1" applyFill="1" applyAlignment="1" applyProtection="1">
      <alignment horizontal="right" vertical="center"/>
      <protection hidden="1"/>
    </xf>
    <xf numFmtId="0" fontId="10" fillId="62" borderId="0" xfId="0" applyFont="1" applyFill="1" applyBorder="1" applyAlignment="1" applyProtection="1">
      <alignment horizontal="center" vertical="center"/>
      <protection hidden="1"/>
    </xf>
    <xf numFmtId="0" fontId="8" fillId="62" borderId="113" xfId="0" applyFont="1" applyFill="1" applyBorder="1" applyAlignment="1" applyProtection="1">
      <alignment horizontal="left" vertical="center"/>
      <protection hidden="1"/>
    </xf>
    <xf numFmtId="41" fontId="8" fillId="62" borderId="113" xfId="0" applyNumberFormat="1" applyFont="1" applyFill="1" applyBorder="1" applyAlignment="1" applyProtection="1">
      <alignment horizontal="center" vertical="center"/>
      <protection hidden="1"/>
    </xf>
    <xf numFmtId="41" fontId="8" fillId="62" borderId="114" xfId="0" applyNumberFormat="1" applyFont="1" applyFill="1" applyBorder="1" applyAlignment="1" applyProtection="1">
      <alignment horizontal="left" vertical="center" shrinkToFit="1"/>
      <protection hidden="1"/>
    </xf>
    <xf numFmtId="41" fontId="8" fillId="62" borderId="114" xfId="0" applyNumberFormat="1" applyFont="1" applyFill="1" applyBorder="1" applyAlignment="1" applyProtection="1">
      <alignment horizontal="center" vertical="center"/>
      <protection hidden="1"/>
    </xf>
    <xf numFmtId="41" fontId="8" fillId="62" borderId="113" xfId="0" applyNumberFormat="1" applyFont="1" applyFill="1" applyBorder="1" applyAlignment="1" applyProtection="1">
      <alignment horizontal="right" vertical="center"/>
      <protection hidden="1"/>
    </xf>
    <xf numFmtId="0" fontId="14" fillId="62" borderId="0" xfId="0" applyFont="1" applyFill="1" applyBorder="1" applyAlignment="1" applyProtection="1">
      <alignment horizontal="left"/>
      <protection hidden="1"/>
    </xf>
    <xf numFmtId="0" fontId="14" fillId="62" borderId="0" xfId="0" applyFont="1" applyFill="1" applyAlignment="1" applyProtection="1">
      <alignment horizontal="right"/>
      <protection hidden="1"/>
    </xf>
    <xf numFmtId="181" fontId="8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8" fillId="24" borderId="0" xfId="0" applyNumberFormat="1" applyFont="1" applyFill="1" applyBorder="1" applyAlignment="1" applyProtection="1">
      <alignment horizontal="right" vertical="center"/>
      <protection hidden="1"/>
    </xf>
    <xf numFmtId="228" fontId="8" fillId="62" borderId="32" xfId="1437" applyNumberFormat="1" applyFont="1" applyFill="1" applyBorder="1" applyAlignment="1" applyProtection="1">
      <alignment horizontal="right" vertical="center"/>
      <protection hidden="1"/>
    </xf>
    <xf numFmtId="228" fontId="10" fillId="62" borderId="32" xfId="1437" applyNumberFormat="1" applyFont="1" applyFill="1" applyBorder="1" applyAlignment="1" applyProtection="1">
      <alignment horizontal="right" vertical="center"/>
      <protection hidden="1"/>
    </xf>
    <xf numFmtId="181" fontId="8" fillId="24" borderId="30" xfId="1247" applyNumberFormat="1" applyFont="1" applyFill="1" applyBorder="1" applyAlignment="1" applyProtection="1">
      <alignment horizontal="center" vertical="center"/>
      <protection hidden="1"/>
    </xf>
    <xf numFmtId="0" fontId="29" fillId="24" borderId="0" xfId="0" applyNumberFormat="1" applyFont="1" applyFill="1" applyBorder="1" applyAlignment="1" applyProtection="1">
      <alignment horizontal="right"/>
      <protection hidden="1"/>
    </xf>
    <xf numFmtId="0" fontId="43" fillId="0" borderId="0" xfId="0" applyNumberFormat="1" applyFont="1" applyAlignment="1" applyProtection="1">
      <alignment horizontal="right"/>
      <protection hidden="1"/>
    </xf>
    <xf numFmtId="0" fontId="12" fillId="62" borderId="0" xfId="0" applyFont="1" applyFill="1" applyAlignment="1" applyProtection="1">
      <alignment horizontal="left" vertical="center"/>
      <protection hidden="1"/>
    </xf>
    <xf numFmtId="0" fontId="12" fillId="24" borderId="0" xfId="0" applyFont="1" applyFill="1" applyBorder="1" applyAlignment="1" applyProtection="1">
      <alignment horizontal="left" vertical="center"/>
      <protection hidden="1"/>
    </xf>
    <xf numFmtId="0" fontId="12" fillId="62" borderId="0" xfId="0" applyFont="1" applyFill="1" applyBorder="1" applyAlignment="1" applyProtection="1">
      <alignment horizontal="left" vertical="center"/>
      <protection hidden="1"/>
    </xf>
    <xf numFmtId="177" fontId="8" fillId="24" borderId="0" xfId="0" applyNumberFormat="1" applyFont="1" applyFill="1" applyBorder="1" applyAlignment="1" applyProtection="1">
      <alignment horizontal="right" vertical="center"/>
      <protection hidden="1"/>
    </xf>
    <xf numFmtId="177" fontId="10" fillId="0" borderId="0" xfId="1088" applyFont="1" applyBorder="1" applyAlignment="1" applyProtection="1">
      <alignment vertical="center"/>
      <protection hidden="1"/>
    </xf>
    <xf numFmtId="177" fontId="8" fillId="0" borderId="0" xfId="1088" applyFont="1" applyBorder="1" applyProtection="1">
      <protection hidden="1"/>
    </xf>
    <xf numFmtId="0" fontId="111" fillId="24" borderId="0" xfId="0" applyFont="1" applyFill="1" applyBorder="1" applyAlignment="1" applyProtection="1">
      <alignment horizontal="right"/>
      <protection hidden="1"/>
    </xf>
    <xf numFmtId="181" fontId="8" fillId="62" borderId="31" xfId="0" applyNumberFormat="1" applyFont="1" applyFill="1" applyBorder="1" applyAlignment="1" applyProtection="1">
      <alignment horizontal="center" vertical="center"/>
      <protection hidden="1"/>
    </xf>
    <xf numFmtId="177" fontId="8" fillId="62" borderId="0" xfId="0" applyNumberFormat="1" applyFont="1" applyFill="1" applyBorder="1" applyAlignment="1" applyProtection="1">
      <alignment vertical="center"/>
      <protection hidden="1"/>
    </xf>
    <xf numFmtId="184" fontId="8" fillId="62" borderId="0" xfId="0" applyNumberFormat="1" applyFont="1" applyFill="1" applyBorder="1" applyAlignment="1" applyProtection="1">
      <alignment vertical="center"/>
      <protection hidden="1"/>
    </xf>
    <xf numFmtId="188" fontId="8" fillId="62" borderId="0" xfId="0" applyNumberFormat="1" applyFont="1" applyFill="1" applyBorder="1" applyAlignment="1" applyProtection="1">
      <alignment vertical="center"/>
      <protection hidden="1"/>
    </xf>
    <xf numFmtId="181" fontId="8" fillId="62" borderId="31" xfId="0" applyNumberFormat="1" applyFont="1" applyFill="1" applyBorder="1" applyAlignment="1" applyProtection="1">
      <alignment horizontal="left" vertical="center"/>
      <protection hidden="1"/>
    </xf>
    <xf numFmtId="181" fontId="8" fillId="62" borderId="49" xfId="0" applyNumberFormat="1" applyFont="1" applyFill="1" applyBorder="1" applyAlignment="1" applyProtection="1">
      <alignment horizontal="left" vertical="center"/>
      <protection hidden="1"/>
    </xf>
    <xf numFmtId="228" fontId="8" fillId="62" borderId="0" xfId="0" applyNumberFormat="1" applyFont="1" applyFill="1" applyBorder="1" applyAlignment="1" applyProtection="1">
      <alignment horizontal="right" vertical="center"/>
      <protection hidden="1"/>
    </xf>
    <xf numFmtId="228" fontId="8" fillId="62" borderId="31" xfId="0" applyNumberFormat="1" applyFont="1" applyFill="1" applyBorder="1" applyAlignment="1" applyProtection="1">
      <alignment horizontal="right" vertical="center"/>
      <protection hidden="1"/>
    </xf>
    <xf numFmtId="228" fontId="10" fillId="62" borderId="0" xfId="1088" applyNumberFormat="1" applyFont="1" applyFill="1" applyBorder="1" applyAlignment="1" applyProtection="1">
      <alignment horizontal="right" vertical="center"/>
      <protection hidden="1"/>
    </xf>
    <xf numFmtId="179" fontId="8" fillId="62" borderId="67" xfId="1247" applyNumberFormat="1" applyFont="1" applyFill="1" applyBorder="1" applyAlignment="1" applyProtection="1">
      <alignment horizontal="center" vertical="center"/>
      <protection hidden="1"/>
    </xf>
    <xf numFmtId="229" fontId="14" fillId="24" borderId="31" xfId="0" applyNumberFormat="1" applyFont="1" applyFill="1" applyBorder="1" applyAlignment="1" applyProtection="1">
      <alignment horizontal="right" vertical="center"/>
      <protection hidden="1"/>
    </xf>
    <xf numFmtId="229" fontId="14" fillId="24" borderId="0" xfId="0" applyNumberFormat="1" applyFont="1" applyFill="1" applyBorder="1" applyAlignment="1" applyProtection="1">
      <alignment horizontal="right" vertical="center"/>
      <protection hidden="1"/>
    </xf>
    <xf numFmtId="229" fontId="65" fillId="62" borderId="0" xfId="1088" applyNumberFormat="1" applyFont="1" applyFill="1" applyAlignment="1" applyProtection="1">
      <alignment vertical="center"/>
      <protection hidden="1"/>
    </xf>
    <xf numFmtId="229" fontId="14" fillId="62" borderId="0" xfId="1088" applyNumberFormat="1" applyFont="1" applyFill="1" applyAlignment="1" applyProtection="1">
      <alignment vertical="center"/>
      <protection hidden="1"/>
    </xf>
    <xf numFmtId="0" fontId="8" fillId="24" borderId="32" xfId="1444" applyFont="1" applyFill="1" applyBorder="1" applyAlignment="1" applyProtection="1">
      <alignment horizontal="left" vertical="center" wrapText="1"/>
      <protection hidden="1"/>
    </xf>
    <xf numFmtId="0" fontId="8" fillId="24" borderId="47" xfId="1444" applyFont="1" applyFill="1" applyBorder="1" applyAlignment="1" applyProtection="1">
      <alignment horizontal="left" vertical="center" wrapText="1"/>
      <protection hidden="1"/>
    </xf>
    <xf numFmtId="184" fontId="8" fillId="24" borderId="32" xfId="0" quotePrefix="1" applyNumberFormat="1" applyFont="1" applyFill="1" applyBorder="1" applyAlignment="1" applyProtection="1">
      <alignment horizontal="center" vertical="center"/>
      <protection hidden="1"/>
    </xf>
    <xf numFmtId="184" fontId="8" fillId="24" borderId="32" xfId="0" applyNumberFormat="1" applyFont="1" applyFill="1" applyBorder="1" applyAlignment="1" applyProtection="1">
      <alignment horizontal="center" vertical="center"/>
      <protection hidden="1"/>
    </xf>
    <xf numFmtId="229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229" fontId="8" fillId="62" borderId="0" xfId="1437" applyNumberFormat="1" applyFont="1" applyFill="1" applyBorder="1" applyAlignment="1" applyProtection="1">
      <alignment horizontal="center" vertical="center"/>
      <protection hidden="1"/>
    </xf>
    <xf numFmtId="229" fontId="8" fillId="62" borderId="0" xfId="1436" applyNumberFormat="1" applyFont="1" applyFill="1" applyBorder="1" applyAlignment="1" applyProtection="1">
      <alignment horizontal="center" vertical="center"/>
      <protection hidden="1"/>
    </xf>
    <xf numFmtId="0" fontId="8" fillId="62" borderId="113" xfId="0" applyFont="1" applyFill="1" applyBorder="1" applyAlignment="1" applyProtection="1">
      <alignment horizontal="right" vertical="center"/>
      <protection hidden="1"/>
    </xf>
    <xf numFmtId="0" fontId="214" fillId="62" borderId="0" xfId="0" applyFont="1" applyFill="1" applyBorder="1" applyAlignment="1" applyProtection="1">
      <alignment horizontal="center" vertical="center"/>
      <protection hidden="1"/>
    </xf>
    <xf numFmtId="41" fontId="8" fillId="62" borderId="10" xfId="0" applyNumberFormat="1" applyFont="1" applyFill="1" applyBorder="1" applyAlignment="1" applyProtection="1">
      <alignment horizontal="center" vertical="center"/>
      <protection hidden="1"/>
    </xf>
    <xf numFmtId="0" fontId="0" fillId="62" borderId="40" xfId="0" applyFill="1" applyBorder="1" applyAlignment="1" applyProtection="1">
      <protection hidden="1"/>
    </xf>
    <xf numFmtId="0" fontId="0" fillId="62" borderId="74" xfId="0" applyFill="1" applyBorder="1" applyAlignment="1" applyProtection="1">
      <protection hidden="1"/>
    </xf>
    <xf numFmtId="0" fontId="0" fillId="62" borderId="68" xfId="0" applyFill="1" applyBorder="1" applyAlignment="1" applyProtection="1">
      <protection hidden="1"/>
    </xf>
    <xf numFmtId="0" fontId="0" fillId="62" borderId="44" xfId="0" applyFill="1" applyBorder="1" applyAlignment="1" applyProtection="1">
      <protection hidden="1"/>
    </xf>
    <xf numFmtId="41" fontId="8" fillId="62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6" xfId="1444" applyFont="1" applyFill="1" applyBorder="1" applyAlignment="1" applyProtection="1">
      <alignment horizontal="center" vertical="center" wrapText="1"/>
      <protection hidden="1"/>
    </xf>
    <xf numFmtId="0" fontId="23" fillId="62" borderId="0" xfId="0" applyFont="1" applyFill="1" applyBorder="1" applyAlignment="1" applyProtection="1">
      <alignment horizontal="left"/>
      <protection hidden="1"/>
    </xf>
    <xf numFmtId="0" fontId="13" fillId="24" borderId="0" xfId="0" applyFont="1" applyFill="1" applyBorder="1" applyAlignment="1" applyProtection="1">
      <alignment horizontal="center" vertical="center"/>
      <protection hidden="1"/>
    </xf>
    <xf numFmtId="41" fontId="10" fillId="62" borderId="0" xfId="0" applyNumberFormat="1" applyFont="1" applyFill="1" applyBorder="1" applyAlignment="1" applyProtection="1">
      <alignment horizontal="center" vertical="center"/>
      <protection hidden="1"/>
    </xf>
    <xf numFmtId="41" fontId="8" fillId="62" borderId="31" xfId="0" applyNumberFormat="1" applyFont="1" applyFill="1" applyBorder="1" applyAlignment="1" applyProtection="1">
      <alignment horizontal="center" vertical="center"/>
      <protection hidden="1"/>
    </xf>
    <xf numFmtId="41" fontId="8" fillId="62" borderId="49" xfId="0" applyNumberFormat="1" applyFont="1" applyFill="1" applyBorder="1" applyAlignment="1" applyProtection="1">
      <alignment horizontal="center" vertical="center"/>
      <protection hidden="1"/>
    </xf>
    <xf numFmtId="191" fontId="212" fillId="62" borderId="0" xfId="0" applyNumberFormat="1" applyFont="1" applyFill="1" applyBorder="1" applyAlignment="1" applyProtection="1">
      <alignment horizontal="right" vertical="center"/>
      <protection hidden="1"/>
    </xf>
    <xf numFmtId="0" fontId="212" fillId="24" borderId="0" xfId="0" applyNumberFormat="1" applyFont="1" applyFill="1" applyAlignment="1" applyProtection="1">
      <alignment horizontal="center" vertical="center"/>
      <protection hidden="1"/>
    </xf>
    <xf numFmtId="0" fontId="212" fillId="24" borderId="0" xfId="0" applyFont="1" applyFill="1" applyAlignment="1" applyProtection="1">
      <alignment horizontal="center" vertical="center"/>
      <protection hidden="1"/>
    </xf>
    <xf numFmtId="185" fontId="212" fillId="24" borderId="0" xfId="0" applyNumberFormat="1" applyFont="1" applyFill="1" applyAlignment="1" applyProtection="1">
      <alignment horizontal="center" vertical="center"/>
      <protection hidden="1"/>
    </xf>
    <xf numFmtId="183" fontId="212" fillId="24" borderId="0" xfId="0" applyNumberFormat="1" applyFont="1" applyFill="1" applyBorder="1" applyAlignment="1" applyProtection="1">
      <alignment horizontal="center" vertical="center"/>
      <protection hidden="1"/>
    </xf>
    <xf numFmtId="180" fontId="212" fillId="24" borderId="0" xfId="0" applyNumberFormat="1" applyFont="1" applyFill="1" applyAlignment="1" applyProtection="1">
      <alignment horizontal="center" vertical="center"/>
      <protection hidden="1"/>
    </xf>
    <xf numFmtId="1" fontId="212" fillId="24" borderId="0" xfId="0" applyNumberFormat="1" applyFont="1" applyFill="1" applyAlignment="1" applyProtection="1">
      <alignment horizontal="center" vertical="center"/>
      <protection hidden="1"/>
    </xf>
    <xf numFmtId="0" fontId="219" fillId="24" borderId="0" xfId="0" applyNumberFormat="1" applyFont="1" applyFill="1" applyAlignment="1" applyProtection="1">
      <alignment horizontal="center" vertical="top"/>
      <protection hidden="1"/>
    </xf>
    <xf numFmtId="0" fontId="220" fillId="24" borderId="0" xfId="0" applyFont="1" applyFill="1" applyAlignment="1" applyProtection="1">
      <alignment horizontal="center" vertical="top"/>
      <protection hidden="1"/>
    </xf>
    <xf numFmtId="0" fontId="219" fillId="24" borderId="0" xfId="0" applyFont="1" applyFill="1" applyAlignment="1" applyProtection="1">
      <alignment horizontal="center" vertical="top"/>
      <protection hidden="1"/>
    </xf>
    <xf numFmtId="185" fontId="219" fillId="24" borderId="0" xfId="0" applyNumberFormat="1" applyFont="1" applyFill="1" applyAlignment="1" applyProtection="1">
      <alignment horizontal="center" vertical="top"/>
      <protection hidden="1"/>
    </xf>
    <xf numFmtId="1" fontId="212" fillId="24" borderId="0" xfId="0" applyNumberFormat="1" applyFont="1" applyFill="1" applyAlignment="1" applyProtection="1">
      <alignment horizontal="right" vertical="top"/>
      <protection hidden="1"/>
    </xf>
    <xf numFmtId="1" fontId="212" fillId="24" borderId="0" xfId="0" applyNumberFormat="1" applyFont="1" applyFill="1" applyAlignment="1" applyProtection="1">
      <alignment horizontal="left" vertical="top"/>
      <protection hidden="1"/>
    </xf>
    <xf numFmtId="183" fontId="219" fillId="24" borderId="0" xfId="0" applyNumberFormat="1" applyFont="1" applyFill="1" applyBorder="1" applyAlignment="1" applyProtection="1">
      <alignment horizontal="center" vertical="top"/>
      <protection hidden="1"/>
    </xf>
    <xf numFmtId="180" fontId="219" fillId="24" borderId="0" xfId="0" applyNumberFormat="1" applyFont="1" applyFill="1" applyAlignment="1" applyProtection="1">
      <alignment horizontal="center" vertical="top"/>
      <protection hidden="1"/>
    </xf>
    <xf numFmtId="0" fontId="219" fillId="24" borderId="0" xfId="0" applyFont="1" applyFill="1" applyBorder="1" applyAlignment="1" applyProtection="1">
      <alignment horizontal="center" vertical="top"/>
      <protection hidden="1"/>
    </xf>
    <xf numFmtId="1" fontId="219" fillId="24" borderId="0" xfId="0" applyNumberFormat="1" applyFont="1" applyFill="1" applyAlignment="1" applyProtection="1">
      <alignment horizontal="center" vertical="top"/>
      <protection hidden="1"/>
    </xf>
    <xf numFmtId="0" fontId="222" fillId="24" borderId="0" xfId="0" applyFont="1" applyFill="1" applyBorder="1" applyAlignment="1" applyProtection="1">
      <alignment horizontal="center" vertical="center"/>
      <protection hidden="1"/>
    </xf>
    <xf numFmtId="0" fontId="212" fillId="24" borderId="0" xfId="0" applyNumberFormat="1" applyFont="1" applyFill="1" applyBorder="1" applyAlignment="1" applyProtection="1">
      <alignment horizontal="left" vertical="center"/>
      <protection hidden="1"/>
    </xf>
    <xf numFmtId="0" fontId="212" fillId="24" borderId="0" xfId="0" applyNumberFormat="1" applyFont="1" applyFill="1" applyBorder="1" applyAlignment="1" applyProtection="1">
      <alignment horizontal="center" vertical="center"/>
      <protection hidden="1"/>
    </xf>
    <xf numFmtId="0" fontId="212" fillId="24" borderId="118" xfId="0" applyNumberFormat="1" applyFont="1" applyFill="1" applyBorder="1" applyAlignment="1" applyProtection="1">
      <alignment horizontal="left" vertical="center"/>
      <protection hidden="1"/>
    </xf>
    <xf numFmtId="0" fontId="212" fillId="24" borderId="0" xfId="1243" applyNumberFormat="1" applyFont="1" applyFill="1" applyBorder="1" applyAlignment="1" applyProtection="1">
      <alignment horizontal="right" vertical="center"/>
      <protection hidden="1"/>
    </xf>
    <xf numFmtId="0" fontId="212" fillId="24" borderId="118" xfId="0" applyNumberFormat="1" applyFont="1" applyFill="1" applyBorder="1" applyAlignment="1" applyProtection="1">
      <alignment horizontal="right" vertical="center"/>
      <protection hidden="1"/>
    </xf>
    <xf numFmtId="0" fontId="212" fillId="24" borderId="0" xfId="1243" applyNumberFormat="1" applyFont="1" applyFill="1" applyBorder="1" applyAlignment="1" applyProtection="1">
      <alignment vertical="center"/>
      <protection hidden="1"/>
    </xf>
    <xf numFmtId="0" fontId="225" fillId="24" borderId="0" xfId="0" applyFont="1" applyFill="1" applyBorder="1" applyAlignment="1" applyProtection="1">
      <alignment horizontal="center"/>
      <protection hidden="1"/>
    </xf>
    <xf numFmtId="181" fontId="225" fillId="24" borderId="0" xfId="0" applyNumberFormat="1" applyFont="1" applyFill="1" applyBorder="1" applyAlignment="1" applyProtection="1">
      <protection hidden="1"/>
    </xf>
    <xf numFmtId="0" fontId="227" fillId="24" borderId="0" xfId="0" applyNumberFormat="1" applyFont="1" applyFill="1" applyAlignment="1" applyProtection="1">
      <alignment horizontal="left" vertical="center"/>
      <protection hidden="1"/>
    </xf>
    <xf numFmtId="0" fontId="227" fillId="24" borderId="0" xfId="0" applyFont="1" applyFill="1" applyAlignment="1" applyProtection="1">
      <alignment horizontal="left" vertical="center"/>
      <protection hidden="1"/>
    </xf>
    <xf numFmtId="0" fontId="227" fillId="24" borderId="0" xfId="0" applyFont="1" applyFill="1" applyBorder="1" applyAlignment="1" applyProtection="1">
      <alignment horizontal="left" vertical="center"/>
      <protection hidden="1"/>
    </xf>
    <xf numFmtId="1" fontId="227" fillId="24" borderId="0" xfId="0" applyNumberFormat="1" applyFont="1" applyFill="1" applyBorder="1" applyAlignment="1" applyProtection="1">
      <alignment horizontal="left" vertical="center"/>
      <protection hidden="1"/>
    </xf>
    <xf numFmtId="41" fontId="213" fillId="24" borderId="0" xfId="1088" applyNumberFormat="1" applyFont="1" applyFill="1" applyBorder="1" applyAlignment="1" applyProtection="1">
      <alignment vertical="center"/>
      <protection hidden="1"/>
    </xf>
    <xf numFmtId="41" fontId="213" fillId="24" borderId="0" xfId="1445" applyNumberFormat="1" applyFont="1" applyFill="1" applyBorder="1" applyAlignment="1" applyProtection="1">
      <alignment horizontal="right" vertical="center"/>
      <protection hidden="1"/>
    </xf>
    <xf numFmtId="0" fontId="213" fillId="24" borderId="0" xfId="0" quotePrefix="1" applyNumberFormat="1" applyFont="1" applyFill="1" applyBorder="1" applyAlignment="1" applyProtection="1">
      <alignment horizontal="center" vertical="center"/>
      <protection hidden="1"/>
    </xf>
    <xf numFmtId="193" fontId="213" fillId="24" borderId="0" xfId="1088" applyNumberFormat="1" applyFont="1" applyFill="1" applyBorder="1" applyAlignment="1" applyProtection="1">
      <alignment vertical="center"/>
      <protection hidden="1"/>
    </xf>
    <xf numFmtId="189" fontId="213" fillId="24" borderId="0" xfId="0" applyNumberFormat="1" applyFont="1" applyFill="1" applyBorder="1" applyAlignment="1" applyProtection="1">
      <alignment horizontal="right" vertical="center"/>
      <protection hidden="1"/>
    </xf>
    <xf numFmtId="184" fontId="213" fillId="24" borderId="0" xfId="1088" applyNumberFormat="1" applyFont="1" applyFill="1" applyBorder="1" applyAlignment="1" applyProtection="1">
      <alignment horizontal="right" vertical="center"/>
      <protection hidden="1"/>
    </xf>
    <xf numFmtId="188" fontId="213" fillId="24" borderId="0" xfId="1088" applyNumberFormat="1" applyFont="1" applyFill="1" applyBorder="1" applyAlignment="1" applyProtection="1">
      <alignment vertical="center"/>
      <protection hidden="1"/>
    </xf>
    <xf numFmtId="1" fontId="227" fillId="24" borderId="0" xfId="0" applyNumberFormat="1" applyFont="1" applyFill="1" applyAlignment="1" applyProtection="1">
      <alignment horizontal="left" vertical="center"/>
      <protection hidden="1"/>
    </xf>
    <xf numFmtId="181" fontId="227" fillId="24" borderId="0" xfId="0" applyNumberFormat="1" applyFont="1" applyFill="1" applyAlignment="1" applyProtection="1">
      <alignment horizontal="left" vertical="center"/>
      <protection hidden="1"/>
    </xf>
    <xf numFmtId="181" fontId="227" fillId="24" borderId="0" xfId="0" applyNumberFormat="1" applyFont="1" applyFill="1" applyBorder="1" applyAlignment="1" applyProtection="1">
      <alignment vertical="center"/>
      <protection hidden="1"/>
    </xf>
    <xf numFmtId="0" fontId="219" fillId="24" borderId="0" xfId="0" applyFont="1" applyFill="1" applyBorder="1" applyAlignment="1" applyProtection="1">
      <alignment horizontal="center" vertical="center"/>
      <protection hidden="1"/>
    </xf>
    <xf numFmtId="0" fontId="219" fillId="24" borderId="0" xfId="0" applyNumberFormat="1" applyFont="1" applyFill="1" applyAlignment="1" applyProtection="1">
      <alignment horizontal="center" vertical="center"/>
      <protection hidden="1"/>
    </xf>
    <xf numFmtId="0" fontId="220" fillId="24" borderId="0" xfId="0" applyFont="1" applyFill="1" applyAlignment="1" applyProtection="1">
      <alignment horizontal="center" vertical="center"/>
      <protection hidden="1"/>
    </xf>
    <xf numFmtId="0" fontId="219" fillId="24" borderId="0" xfId="0" applyFont="1" applyFill="1" applyAlignment="1" applyProtection="1">
      <alignment horizontal="center" vertical="center"/>
      <protection hidden="1"/>
    </xf>
    <xf numFmtId="185" fontId="219" fillId="24" borderId="0" xfId="0" applyNumberFormat="1" applyFont="1" applyFill="1" applyAlignment="1" applyProtection="1">
      <alignment horizontal="center" vertical="center"/>
      <protection hidden="1"/>
    </xf>
    <xf numFmtId="183" fontId="219" fillId="24" borderId="0" xfId="0" applyNumberFormat="1" applyFont="1" applyFill="1" applyBorder="1" applyAlignment="1" applyProtection="1">
      <alignment horizontal="center" vertical="center"/>
      <protection hidden="1"/>
    </xf>
    <xf numFmtId="1" fontId="219" fillId="24" borderId="0" xfId="0" applyNumberFormat="1" applyFont="1" applyFill="1" applyAlignment="1" applyProtection="1">
      <alignment horizontal="center" vertical="center"/>
      <protection hidden="1"/>
    </xf>
    <xf numFmtId="180" fontId="219" fillId="24" borderId="0" xfId="0" applyNumberFormat="1" applyFont="1" applyFill="1" applyAlignment="1" applyProtection="1">
      <alignment horizontal="center" vertical="center"/>
      <protection hidden="1"/>
    </xf>
    <xf numFmtId="0" fontId="229" fillId="24" borderId="0" xfId="0" applyFont="1" applyFill="1" applyBorder="1" applyAlignment="1" applyProtection="1">
      <alignment horizontal="center" vertical="center"/>
      <protection hidden="1"/>
    </xf>
    <xf numFmtId="0" fontId="213" fillId="24" borderId="0" xfId="0" applyFont="1" applyFill="1" applyBorder="1" applyAlignment="1" applyProtection="1">
      <alignment horizontal="center" vertical="center"/>
      <protection hidden="1"/>
    </xf>
    <xf numFmtId="0" fontId="212" fillId="62" borderId="0" xfId="1243" applyNumberFormat="1" applyFont="1" applyFill="1" applyBorder="1" applyAlignment="1" applyProtection="1">
      <alignment horizontal="center" vertical="center"/>
      <protection hidden="1"/>
    </xf>
    <xf numFmtId="0" fontId="212" fillId="24" borderId="0" xfId="0" applyNumberFormat="1" applyFont="1" applyFill="1" applyBorder="1" applyAlignment="1" applyProtection="1">
      <alignment horizontal="right" vertical="center"/>
      <protection hidden="1"/>
    </xf>
    <xf numFmtId="179" fontId="212" fillId="62" borderId="0" xfId="0" applyNumberFormat="1" applyFont="1" applyFill="1" applyBorder="1" applyAlignment="1" applyProtection="1">
      <alignment horizontal="center" vertical="center"/>
      <protection hidden="1"/>
    </xf>
    <xf numFmtId="0" fontId="232" fillId="62" borderId="0" xfId="0" applyFont="1" applyFill="1" applyAlignment="1" applyProtection="1">
      <alignment horizontal="center" vertical="center"/>
      <protection hidden="1"/>
    </xf>
    <xf numFmtId="0" fontId="232" fillId="62" borderId="0" xfId="0" applyFont="1" applyFill="1" applyBorder="1" applyAlignment="1" applyProtection="1">
      <alignment horizontal="center" vertical="center"/>
      <protection hidden="1"/>
    </xf>
    <xf numFmtId="0" fontId="63" fillId="24" borderId="0" xfId="0" applyFont="1" applyFill="1" applyBorder="1" applyAlignment="1" applyProtection="1">
      <alignment horizontal="right" vertical="center"/>
      <protection hidden="1"/>
    </xf>
    <xf numFmtId="41" fontId="212" fillId="62" borderId="0" xfId="0" applyNumberFormat="1" applyFont="1" applyFill="1" applyBorder="1" applyAlignment="1" applyProtection="1">
      <alignment horizontal="right" vertical="center"/>
      <protection hidden="1"/>
    </xf>
    <xf numFmtId="181" fontId="11" fillId="62" borderId="0" xfId="0" applyNumberFormat="1" applyFont="1" applyFill="1" applyBorder="1" applyAlignment="1" applyProtection="1">
      <alignment horizontal="center" vertical="center"/>
      <protection hidden="1"/>
    </xf>
    <xf numFmtId="179" fontId="11" fillId="62" borderId="0" xfId="0" applyNumberFormat="1" applyFont="1" applyFill="1" applyBorder="1" applyAlignment="1" applyProtection="1">
      <alignment horizontal="center" vertical="center"/>
      <protection hidden="1"/>
    </xf>
    <xf numFmtId="0" fontId="227" fillId="24" borderId="48" xfId="0" applyFont="1" applyFill="1" applyBorder="1" applyAlignment="1" applyProtection="1">
      <alignment horizontal="right"/>
      <protection hidden="1"/>
    </xf>
    <xf numFmtId="177" fontId="225" fillId="24" borderId="0" xfId="1088" applyFont="1" applyFill="1" applyBorder="1" applyAlignment="1" applyProtection="1">
      <alignment horizontal="right"/>
      <protection hidden="1"/>
    </xf>
    <xf numFmtId="177" fontId="10" fillId="62" borderId="0" xfId="1088" applyFont="1" applyFill="1" applyAlignment="1" applyProtection="1">
      <alignment horizontal="right" vertical="center"/>
      <protection hidden="1"/>
    </xf>
    <xf numFmtId="177" fontId="212" fillId="0" borderId="31" xfId="1088" applyFont="1" applyBorder="1" applyAlignment="1" applyProtection="1">
      <alignment vertical="center"/>
      <protection hidden="1"/>
    </xf>
    <xf numFmtId="177" fontId="212" fillId="24" borderId="31" xfId="1088" applyFont="1" applyFill="1" applyBorder="1" applyAlignment="1" applyProtection="1">
      <alignment vertical="center"/>
      <protection hidden="1"/>
    </xf>
    <xf numFmtId="41" fontId="212" fillId="24" borderId="31" xfId="1088" applyNumberFormat="1" applyFont="1" applyFill="1" applyBorder="1" applyAlignment="1" applyProtection="1">
      <alignment vertical="center"/>
      <protection hidden="1"/>
    </xf>
    <xf numFmtId="184" fontId="212" fillId="24" borderId="31" xfId="1088" applyNumberFormat="1" applyFont="1" applyFill="1" applyBorder="1" applyAlignment="1" applyProtection="1">
      <alignment vertical="center"/>
      <protection hidden="1"/>
    </xf>
    <xf numFmtId="0" fontId="221" fillId="24" borderId="0" xfId="0" applyFont="1" applyFill="1" applyBorder="1" applyAlignment="1" applyProtection="1">
      <alignment horizontal="center" vertical="center"/>
      <protection hidden="1"/>
    </xf>
    <xf numFmtId="0" fontId="212" fillId="24" borderId="40" xfId="0" applyFont="1" applyFill="1" applyBorder="1" applyAlignment="1" applyProtection="1">
      <alignment horizontal="center" vertical="center"/>
      <protection hidden="1"/>
    </xf>
    <xf numFmtId="0" fontId="212" fillId="24" borderId="68" xfId="0" applyFont="1" applyFill="1" applyBorder="1" applyAlignment="1" applyProtection="1">
      <alignment horizontal="center" vertical="center"/>
      <protection hidden="1"/>
    </xf>
    <xf numFmtId="0" fontId="14" fillId="62" borderId="0" xfId="1437" applyFont="1" applyFill="1" applyAlignment="1" applyProtection="1">
      <alignment horizontal="left" vertical="center"/>
      <protection hidden="1"/>
    </xf>
    <xf numFmtId="228" fontId="8" fillId="62" borderId="31" xfId="1088" applyNumberFormat="1" applyFont="1" applyFill="1" applyBorder="1" applyAlignment="1" applyProtection="1">
      <alignment horizontal="right" vertical="center"/>
      <protection hidden="1"/>
    </xf>
    <xf numFmtId="228" fontId="8" fillId="62" borderId="0" xfId="1088" applyNumberFormat="1" applyFont="1" applyFill="1" applyBorder="1" applyAlignment="1" applyProtection="1">
      <alignment horizontal="right" vertical="center"/>
      <protection hidden="1"/>
    </xf>
    <xf numFmtId="184" fontId="211" fillId="0" borderId="0" xfId="1366" applyNumberFormat="1" applyFont="1" applyFill="1" applyBorder="1" applyAlignment="1" applyProtection="1">
      <alignment horizontal="right" vertical="center" wrapText="1"/>
      <protection hidden="1"/>
    </xf>
    <xf numFmtId="184" fontId="211" fillId="62" borderId="0" xfId="1366" applyNumberFormat="1" applyFont="1" applyFill="1" applyBorder="1" applyAlignment="1" applyProtection="1">
      <alignment horizontal="right" vertical="center" wrapText="1"/>
      <protection hidden="1"/>
    </xf>
    <xf numFmtId="41" fontId="212" fillId="62" borderId="0" xfId="1088" applyNumberFormat="1" applyFont="1" applyFill="1" applyBorder="1" applyAlignment="1" applyProtection="1">
      <alignment vertical="center"/>
      <protection hidden="1"/>
    </xf>
    <xf numFmtId="196" fontId="212" fillId="62" borderId="0" xfId="0" applyNumberFormat="1" applyFont="1" applyFill="1" applyBorder="1" applyAlignment="1" applyProtection="1">
      <alignment horizontal="right" vertical="center"/>
      <protection hidden="1"/>
    </xf>
    <xf numFmtId="189" fontId="212" fillId="62" borderId="0" xfId="0" applyNumberFormat="1" applyFont="1" applyFill="1" applyAlignment="1" applyProtection="1">
      <alignment horizontal="right" vertical="center"/>
      <protection hidden="1"/>
    </xf>
    <xf numFmtId="177" fontId="212" fillId="62" borderId="0" xfId="1088" applyFont="1" applyFill="1" applyBorder="1" applyAlignment="1" applyProtection="1">
      <alignment horizontal="right" vertical="center"/>
      <protection hidden="1"/>
    </xf>
    <xf numFmtId="188" fontId="212" fillId="62" borderId="0" xfId="1088" applyNumberFormat="1" applyFont="1" applyFill="1" applyBorder="1" applyAlignment="1" applyProtection="1">
      <alignment vertical="center"/>
      <protection hidden="1"/>
    </xf>
    <xf numFmtId="41" fontId="212" fillId="62" borderId="0" xfId="0" applyNumberFormat="1" applyFont="1" applyFill="1" applyBorder="1" applyAlignment="1" applyProtection="1">
      <alignment vertical="center"/>
      <protection hidden="1"/>
    </xf>
    <xf numFmtId="189" fontId="212" fillId="62" borderId="0" xfId="0" applyNumberFormat="1" applyFont="1" applyFill="1" applyBorder="1" applyAlignment="1" applyProtection="1">
      <alignment horizontal="right" vertical="center"/>
      <protection hidden="1"/>
    </xf>
    <xf numFmtId="41" fontId="213" fillId="62" borderId="0" xfId="0" applyNumberFormat="1" applyFont="1" applyFill="1" applyBorder="1" applyAlignment="1" applyProtection="1">
      <alignment vertical="center"/>
      <protection hidden="1"/>
    </xf>
    <xf numFmtId="177" fontId="212" fillId="62" borderId="0" xfId="1244" applyFont="1" applyFill="1" applyAlignment="1" applyProtection="1">
      <alignment horizontal="center" vertical="center"/>
      <protection hidden="1"/>
    </xf>
    <xf numFmtId="0" fontId="212" fillId="62" borderId="0" xfId="0" applyFont="1" applyFill="1" applyAlignment="1" applyProtection="1">
      <alignment horizontal="center" vertical="center"/>
      <protection hidden="1"/>
    </xf>
    <xf numFmtId="182" fontId="212" fillId="62" borderId="0" xfId="0" applyNumberFormat="1" applyFont="1" applyFill="1" applyAlignment="1" applyProtection="1">
      <alignment horizontal="center" vertical="center"/>
      <protection hidden="1"/>
    </xf>
    <xf numFmtId="179" fontId="212" fillId="62" borderId="0" xfId="0" applyNumberFormat="1" applyFont="1" applyFill="1" applyAlignment="1" applyProtection="1">
      <alignment horizontal="center" vertical="center"/>
      <protection hidden="1"/>
    </xf>
    <xf numFmtId="185" fontId="212" fillId="62" borderId="0" xfId="0" applyNumberFormat="1" applyFont="1" applyFill="1" applyAlignment="1" applyProtection="1">
      <alignment horizontal="center" vertical="center"/>
      <protection hidden="1"/>
    </xf>
    <xf numFmtId="0" fontId="221" fillId="62" borderId="0" xfId="0" applyFont="1" applyFill="1" applyBorder="1" applyAlignment="1" applyProtection="1">
      <alignment horizontal="center" vertical="center"/>
      <protection hidden="1"/>
    </xf>
    <xf numFmtId="0" fontId="219" fillId="62" borderId="0" xfId="0" applyFont="1" applyFill="1" applyAlignment="1" applyProtection="1">
      <alignment horizontal="center" vertical="center"/>
      <protection hidden="1"/>
    </xf>
    <xf numFmtId="0" fontId="229" fillId="62" borderId="0" xfId="0" applyFont="1" applyFill="1" applyBorder="1" applyAlignment="1" applyProtection="1">
      <alignment horizontal="center" vertical="center"/>
      <protection hidden="1"/>
    </xf>
    <xf numFmtId="0" fontId="230" fillId="62" borderId="0" xfId="0" applyFont="1" applyFill="1" applyAlignment="1" applyProtection="1">
      <alignment horizontal="center" vertical="center"/>
      <protection hidden="1"/>
    </xf>
    <xf numFmtId="0" fontId="229" fillId="62" borderId="0" xfId="0" applyFont="1" applyFill="1" applyAlignment="1" applyProtection="1">
      <alignment horizontal="center" vertical="center" wrapText="1"/>
      <protection hidden="1"/>
    </xf>
    <xf numFmtId="0" fontId="212" fillId="62" borderId="0" xfId="0" applyNumberFormat="1" applyFont="1" applyFill="1" applyBorder="1" applyAlignment="1" applyProtection="1">
      <alignment horizontal="left" vertical="center"/>
      <protection hidden="1"/>
    </xf>
    <xf numFmtId="0" fontId="212" fillId="62" borderId="0" xfId="0" applyNumberFormat="1" applyFont="1" applyFill="1" applyBorder="1" applyAlignment="1" applyProtection="1">
      <alignment horizontal="center" vertical="center"/>
      <protection hidden="1"/>
    </xf>
    <xf numFmtId="0" fontId="212" fillId="62" borderId="0" xfId="1243" applyNumberFormat="1" applyFont="1" applyFill="1" applyBorder="1" applyAlignment="1" applyProtection="1">
      <alignment horizontal="right" vertical="center"/>
      <protection hidden="1"/>
    </xf>
    <xf numFmtId="0" fontId="212" fillId="62" borderId="0" xfId="0" applyNumberFormat="1" applyFont="1" applyFill="1" applyBorder="1" applyAlignment="1" applyProtection="1">
      <alignment horizontal="right" vertical="center"/>
      <protection hidden="1"/>
    </xf>
    <xf numFmtId="0" fontId="212" fillId="62" borderId="30" xfId="0" applyFont="1" applyFill="1" applyBorder="1" applyAlignment="1" applyProtection="1">
      <alignment horizontal="center" vertical="center"/>
      <protection hidden="1"/>
    </xf>
    <xf numFmtId="3" fontId="212" fillId="62" borderId="0" xfId="0" applyNumberFormat="1" applyFont="1" applyFill="1" applyBorder="1" applyAlignment="1" applyProtection="1">
      <alignment horizontal="right" vertical="center"/>
      <protection hidden="1"/>
    </xf>
    <xf numFmtId="228" fontId="212" fillId="62" borderId="0" xfId="0" applyNumberFormat="1" applyFont="1" applyFill="1" applyBorder="1" applyAlignment="1" applyProtection="1">
      <alignment horizontal="right" vertical="center"/>
      <protection hidden="1"/>
    </xf>
    <xf numFmtId="3" fontId="212" fillId="62" borderId="31" xfId="0" applyNumberFormat="1" applyFont="1" applyFill="1" applyBorder="1" applyAlignment="1" applyProtection="1">
      <alignment horizontal="right" vertical="center"/>
      <protection hidden="1"/>
    </xf>
    <xf numFmtId="41" fontId="213" fillId="62" borderId="0" xfId="0" applyNumberFormat="1" applyFont="1" applyFill="1" applyBorder="1" applyAlignment="1" applyProtection="1">
      <alignment horizontal="right" vertical="center"/>
      <protection hidden="1"/>
    </xf>
    <xf numFmtId="191" fontId="213" fillId="62" borderId="0" xfId="0" applyNumberFormat="1" applyFont="1" applyFill="1" applyBorder="1" applyAlignment="1" applyProtection="1">
      <alignment horizontal="right" vertical="center"/>
      <protection hidden="1"/>
    </xf>
    <xf numFmtId="0" fontId="213" fillId="62" borderId="0" xfId="0" applyFont="1" applyFill="1" applyBorder="1" applyAlignment="1" applyProtection="1">
      <alignment horizontal="center" vertical="center"/>
      <protection hidden="1"/>
    </xf>
    <xf numFmtId="41" fontId="212" fillId="62" borderId="0" xfId="0" applyNumberFormat="1" applyFont="1" applyFill="1" applyBorder="1" applyAlignment="1" applyProtection="1">
      <alignment horizontal="center" vertical="center"/>
      <protection hidden="1"/>
    </xf>
    <xf numFmtId="227" fontId="212" fillId="62" borderId="0" xfId="0" applyNumberFormat="1" applyFont="1" applyFill="1" applyBorder="1" applyAlignment="1" applyProtection="1">
      <alignment horizontal="center" vertical="center"/>
      <protection hidden="1"/>
    </xf>
    <xf numFmtId="191" fontId="212" fillId="62" borderId="113" xfId="0" applyNumberFormat="1" applyFont="1" applyFill="1" applyBorder="1" applyAlignment="1" applyProtection="1">
      <alignment horizontal="right" vertical="center"/>
      <protection hidden="1"/>
    </xf>
    <xf numFmtId="181" fontId="231" fillId="62" borderId="48" xfId="0" applyNumberFormat="1" applyFont="1" applyFill="1" applyBorder="1" applyAlignment="1" applyProtection="1">
      <alignment horizontal="left"/>
      <protection hidden="1"/>
    </xf>
    <xf numFmtId="181" fontId="231" fillId="62" borderId="0" xfId="0" applyNumberFormat="1" applyFont="1" applyFill="1" applyBorder="1" applyAlignment="1" applyProtection="1">
      <alignment horizontal="left"/>
      <protection hidden="1"/>
    </xf>
    <xf numFmtId="177" fontId="212" fillId="62" borderId="0" xfId="1244" applyFont="1" applyFill="1" applyBorder="1" applyAlignment="1" applyProtection="1">
      <alignment horizontal="center" vertical="center"/>
      <protection hidden="1"/>
    </xf>
    <xf numFmtId="182" fontId="212" fillId="62" borderId="0" xfId="0" applyNumberFormat="1" applyFont="1" applyFill="1" applyBorder="1" applyAlignment="1" applyProtection="1">
      <alignment horizontal="center" vertical="center"/>
      <protection hidden="1"/>
    </xf>
    <xf numFmtId="185" fontId="212" fillId="62" borderId="0" xfId="0" applyNumberFormat="1" applyFont="1" applyFill="1" applyBorder="1" applyAlignment="1" applyProtection="1">
      <alignment horizontal="center" vertical="center"/>
      <protection hidden="1"/>
    </xf>
    <xf numFmtId="177" fontId="232" fillId="62" borderId="0" xfId="1244" applyFont="1" applyFill="1" applyAlignment="1" applyProtection="1">
      <alignment horizontal="center" vertical="center"/>
      <protection hidden="1"/>
    </xf>
    <xf numFmtId="182" fontId="232" fillId="62" borderId="0" xfId="0" applyNumberFormat="1" applyFont="1" applyFill="1" applyAlignment="1" applyProtection="1">
      <alignment horizontal="center" vertical="center"/>
      <protection hidden="1"/>
    </xf>
    <xf numFmtId="179" fontId="232" fillId="62" borderId="0" xfId="0" applyNumberFormat="1" applyFont="1" applyFill="1" applyAlignment="1" applyProtection="1">
      <alignment horizontal="center" vertical="center"/>
      <protection hidden="1"/>
    </xf>
    <xf numFmtId="185" fontId="232" fillId="62" borderId="0" xfId="0" applyNumberFormat="1" applyFont="1" applyFill="1" applyAlignment="1" applyProtection="1">
      <alignment horizontal="center" vertical="center"/>
      <protection hidden="1"/>
    </xf>
    <xf numFmtId="177" fontId="8" fillId="62" borderId="0" xfId="1088" applyFont="1" applyFill="1" applyAlignment="1" applyProtection="1">
      <alignment horizontal="right" vertical="center"/>
      <protection hidden="1"/>
    </xf>
    <xf numFmtId="0" fontId="10" fillId="24" borderId="32" xfId="0" quotePrefix="1" applyNumberFormat="1" applyFont="1" applyFill="1" applyBorder="1" applyAlignment="1" applyProtection="1">
      <alignment horizontal="center" vertical="center"/>
      <protection hidden="1"/>
    </xf>
    <xf numFmtId="231" fontId="8" fillId="62" borderId="0" xfId="0" applyNumberFormat="1" applyFont="1" applyFill="1" applyBorder="1" applyAlignment="1" applyProtection="1">
      <alignment horizontal="left" vertical="center"/>
      <protection hidden="1"/>
    </xf>
    <xf numFmtId="43" fontId="212" fillId="62" borderId="0" xfId="0" applyNumberFormat="1" applyFont="1" applyFill="1" applyBorder="1" applyAlignment="1" applyProtection="1">
      <alignment horizontal="center" vertical="center"/>
      <protection hidden="1"/>
    </xf>
    <xf numFmtId="181" fontId="212" fillId="62" borderId="32" xfId="1441" applyNumberFormat="1" applyFont="1" applyFill="1" applyBorder="1" applyAlignment="1" applyProtection="1">
      <alignment horizontal="center" vertical="center" wrapText="1"/>
      <protection hidden="1"/>
    </xf>
    <xf numFmtId="41" fontId="212" fillId="62" borderId="31" xfId="0" applyNumberFormat="1" applyFont="1" applyFill="1" applyBorder="1" applyAlignment="1" applyProtection="1">
      <alignment horizontal="left" vertical="center"/>
      <protection hidden="1"/>
    </xf>
    <xf numFmtId="0" fontId="212" fillId="62" borderId="0" xfId="0" applyNumberFormat="1" applyFont="1" applyFill="1" applyAlignment="1" applyProtection="1">
      <alignment horizontal="left" vertical="center"/>
      <protection hidden="1"/>
    </xf>
    <xf numFmtId="0" fontId="232" fillId="62" borderId="0" xfId="1245" applyNumberFormat="1" applyFont="1" applyFill="1" applyAlignment="1" applyProtection="1">
      <alignment horizontal="center" vertical="center"/>
      <protection hidden="1"/>
    </xf>
    <xf numFmtId="0" fontId="219" fillId="62" borderId="0" xfId="0" applyNumberFormat="1" applyFont="1" applyFill="1" applyAlignment="1" applyProtection="1">
      <alignment horizontal="center" vertical="center"/>
      <protection hidden="1"/>
    </xf>
    <xf numFmtId="0" fontId="232" fillId="62" borderId="0" xfId="0" applyNumberFormat="1" applyFont="1" applyFill="1" applyBorder="1" applyAlignment="1" applyProtection="1">
      <alignment horizontal="center" vertical="center"/>
      <protection hidden="1"/>
    </xf>
    <xf numFmtId="0" fontId="212" fillId="62" borderId="0" xfId="0" applyNumberFormat="1" applyFont="1" applyFill="1" applyAlignment="1" applyProtection="1">
      <alignment horizontal="right" vertical="center"/>
      <protection hidden="1"/>
    </xf>
    <xf numFmtId="41" fontId="221" fillId="62" borderId="0" xfId="0" applyNumberFormat="1" applyFont="1" applyFill="1" applyBorder="1" applyAlignment="1" applyProtection="1">
      <alignment horizontal="center" vertical="center"/>
      <protection hidden="1"/>
    </xf>
    <xf numFmtId="41" fontId="229" fillId="62" borderId="0" xfId="0" applyNumberFormat="1" applyFont="1" applyFill="1" applyAlignment="1" applyProtection="1">
      <alignment horizontal="center" vertical="center"/>
      <protection hidden="1"/>
    </xf>
    <xf numFmtId="41" fontId="229" fillId="62" borderId="0" xfId="0" applyNumberFormat="1" applyFont="1" applyFill="1" applyBorder="1" applyAlignment="1" applyProtection="1">
      <alignment horizontal="center" vertical="center"/>
      <protection hidden="1"/>
    </xf>
    <xf numFmtId="41" fontId="212" fillId="62" borderId="26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25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0" xfId="1441" applyNumberFormat="1" applyFont="1" applyFill="1" applyBorder="1" applyAlignment="1" applyProtection="1">
      <alignment vertical="center"/>
      <protection hidden="1"/>
    </xf>
    <xf numFmtId="41" fontId="212" fillId="62" borderId="31" xfId="1243" quotePrefix="1" applyNumberFormat="1" applyFont="1" applyFill="1" applyBorder="1" applyAlignment="1" applyProtection="1">
      <alignment horizontal="center" vertical="center"/>
      <protection hidden="1"/>
    </xf>
    <xf numFmtId="41" fontId="213" fillId="62" borderId="31" xfId="0" applyNumberFormat="1" applyFont="1" applyFill="1" applyBorder="1" applyAlignment="1" applyProtection="1">
      <alignment horizontal="right" vertical="center"/>
      <protection hidden="1"/>
    </xf>
    <xf numFmtId="41" fontId="213" fillId="62" borderId="0" xfId="1441" applyNumberFormat="1" applyFont="1" applyFill="1" applyBorder="1" applyAlignment="1" applyProtection="1">
      <alignment vertical="center"/>
      <protection hidden="1"/>
    </xf>
    <xf numFmtId="41" fontId="213" fillId="62" borderId="0" xfId="0" applyNumberFormat="1" applyFont="1" applyFill="1" applyBorder="1" applyAlignment="1" applyProtection="1">
      <alignment horizontal="center" vertical="center"/>
      <protection hidden="1"/>
    </xf>
    <xf numFmtId="41" fontId="212" fillId="62" borderId="32" xfId="1243" applyNumberFormat="1" applyFont="1" applyFill="1" applyBorder="1" applyAlignment="1" applyProtection="1">
      <alignment horizontal="center" vertical="center"/>
      <protection hidden="1"/>
    </xf>
    <xf numFmtId="41" fontId="212" fillId="62" borderId="31" xfId="0" applyNumberFormat="1" applyFont="1" applyFill="1" applyBorder="1" applyAlignment="1" applyProtection="1">
      <alignment horizontal="right" vertical="center"/>
      <protection hidden="1"/>
    </xf>
    <xf numFmtId="41" fontId="212" fillId="62" borderId="31" xfId="1245" applyNumberFormat="1" applyFont="1" applyFill="1" applyBorder="1" applyAlignment="1" applyProtection="1">
      <alignment horizontal="center" vertical="center"/>
      <protection hidden="1"/>
    </xf>
    <xf numFmtId="41" fontId="213" fillId="62" borderId="32" xfId="0" applyNumberFormat="1" applyFont="1" applyFill="1" applyBorder="1" applyAlignment="1" applyProtection="1">
      <alignment horizontal="center" vertical="center"/>
      <protection hidden="1"/>
    </xf>
    <xf numFmtId="41" fontId="213" fillId="62" borderId="31" xfId="1237" applyNumberFormat="1" applyFont="1" applyFill="1" applyBorder="1" applyAlignment="1" applyProtection="1">
      <alignment horizontal="right" vertical="center"/>
      <protection hidden="1"/>
    </xf>
    <xf numFmtId="41" fontId="213" fillId="62" borderId="31" xfId="0" applyNumberFormat="1" applyFont="1" applyFill="1" applyBorder="1" applyAlignment="1" applyProtection="1">
      <alignment horizontal="left" vertical="center"/>
      <protection hidden="1"/>
    </xf>
    <xf numFmtId="41" fontId="212" fillId="62" borderId="32" xfId="0" applyNumberFormat="1" applyFont="1" applyFill="1" applyBorder="1" applyAlignment="1" applyProtection="1">
      <alignment horizontal="center" vertical="center"/>
      <protection hidden="1"/>
    </xf>
    <xf numFmtId="41" fontId="212" fillId="62" borderId="31" xfId="1237" applyNumberFormat="1" applyFont="1" applyFill="1" applyBorder="1" applyAlignment="1" applyProtection="1">
      <alignment horizontal="right" vertical="center"/>
      <protection hidden="1"/>
    </xf>
    <xf numFmtId="41" fontId="212" fillId="62" borderId="0" xfId="1237" applyNumberFormat="1" applyFont="1" applyFill="1" applyBorder="1" applyAlignment="1" applyProtection="1">
      <alignment horizontal="right" vertical="center"/>
      <protection hidden="1"/>
    </xf>
    <xf numFmtId="181" fontId="213" fillId="62" borderId="32" xfId="1441" applyNumberFormat="1" applyFont="1" applyFill="1" applyBorder="1" applyAlignment="1" applyProtection="1">
      <alignment horizontal="center" vertical="center" wrapText="1"/>
      <protection hidden="1"/>
    </xf>
    <xf numFmtId="41" fontId="213" fillId="62" borderId="0" xfId="1237" applyNumberFormat="1" applyFont="1" applyFill="1" applyBorder="1" applyAlignment="1" applyProtection="1">
      <alignment horizontal="right" vertical="center"/>
      <protection hidden="1"/>
    </xf>
    <xf numFmtId="41" fontId="213" fillId="62" borderId="31" xfId="1441" applyNumberFormat="1" applyFont="1" applyFill="1" applyBorder="1" applyAlignment="1" applyProtection="1">
      <alignment vertical="center"/>
      <protection hidden="1"/>
    </xf>
    <xf numFmtId="181" fontId="212" fillId="62" borderId="47" xfId="1441" applyNumberFormat="1" applyFont="1" applyFill="1" applyBorder="1" applyAlignment="1" applyProtection="1">
      <alignment horizontal="center" vertical="center" wrapText="1"/>
      <protection hidden="1"/>
    </xf>
    <xf numFmtId="41" fontId="212" fillId="62" borderId="10" xfId="0" applyNumberFormat="1" applyFont="1" applyFill="1" applyBorder="1" applyAlignment="1" applyProtection="1">
      <alignment horizontal="right" vertical="center"/>
      <protection hidden="1"/>
    </xf>
    <xf numFmtId="41" fontId="212" fillId="62" borderId="49" xfId="0" applyNumberFormat="1" applyFont="1" applyFill="1" applyBorder="1" applyAlignment="1" applyProtection="1">
      <alignment horizontal="left" vertical="center"/>
      <protection hidden="1"/>
    </xf>
    <xf numFmtId="0" fontId="227" fillId="62" borderId="0" xfId="0" applyNumberFormat="1" applyFont="1" applyFill="1" applyAlignment="1" applyProtection="1">
      <alignment horizontal="left"/>
      <protection hidden="1"/>
    </xf>
    <xf numFmtId="41" fontId="227" fillId="62" borderId="0" xfId="0" applyNumberFormat="1" applyFont="1" applyFill="1" applyAlignment="1" applyProtection="1">
      <alignment horizontal="center"/>
      <protection hidden="1"/>
    </xf>
    <xf numFmtId="41" fontId="227" fillId="62" borderId="0" xfId="0" applyNumberFormat="1" applyFont="1" applyFill="1" applyBorder="1" applyAlignment="1" applyProtection="1">
      <alignment horizontal="center"/>
      <protection hidden="1"/>
    </xf>
    <xf numFmtId="0" fontId="212" fillId="62" borderId="0" xfId="0" applyNumberFormat="1" applyFont="1" applyFill="1" applyAlignment="1" applyProtection="1">
      <alignment horizontal="center" vertical="center"/>
      <protection hidden="1"/>
    </xf>
    <xf numFmtId="0" fontId="227" fillId="62" borderId="0" xfId="0" applyNumberFormat="1" applyFont="1" applyFill="1" applyBorder="1" applyAlignment="1" applyProtection="1">
      <alignment horizontal="center" vertical="center"/>
      <protection hidden="1"/>
    </xf>
    <xf numFmtId="41" fontId="233" fillId="62" borderId="0" xfId="0" applyNumberFormat="1" applyFont="1" applyFill="1" applyAlignment="1" applyProtection="1">
      <alignment horizontal="center" vertical="center"/>
      <protection hidden="1"/>
    </xf>
    <xf numFmtId="0" fontId="212" fillId="62" borderId="10" xfId="1245" applyNumberFormat="1" applyFont="1" applyFill="1" applyBorder="1" applyAlignment="1" applyProtection="1">
      <alignment horizontal="center" vertical="center"/>
      <protection hidden="1"/>
    </xf>
    <xf numFmtId="0" fontId="212" fillId="62" borderId="10" xfId="0" applyNumberFormat="1" applyFont="1" applyFill="1" applyBorder="1" applyAlignment="1" applyProtection="1">
      <alignment horizontal="center" vertical="center"/>
      <protection hidden="1"/>
    </xf>
    <xf numFmtId="41" fontId="212" fillId="62" borderId="29" xfId="0" applyNumberFormat="1" applyFont="1" applyFill="1" applyBorder="1" applyAlignment="1" applyProtection="1">
      <alignment vertical="center"/>
      <protection hidden="1"/>
    </xf>
    <xf numFmtId="181" fontId="212" fillId="62" borderId="61" xfId="1441" applyNumberFormat="1" applyFont="1" applyFill="1" applyBorder="1" applyAlignment="1" applyProtection="1">
      <alignment horizontal="center" vertical="center" wrapText="1"/>
      <protection hidden="1"/>
    </xf>
    <xf numFmtId="41" fontId="212" fillId="62" borderId="66" xfId="0" applyNumberFormat="1" applyFont="1" applyFill="1" applyBorder="1" applyAlignment="1" applyProtection="1">
      <alignment horizontal="left" vertical="center"/>
      <protection hidden="1"/>
    </xf>
    <xf numFmtId="41" fontId="212" fillId="62" borderId="0" xfId="1441" applyNumberFormat="1" applyFont="1" applyFill="1" applyBorder="1" applyAlignment="1" applyProtection="1">
      <alignment vertical="center" wrapText="1"/>
      <protection hidden="1"/>
    </xf>
    <xf numFmtId="41" fontId="213" fillId="62" borderId="0" xfId="1441" applyNumberFormat="1" applyFont="1" applyFill="1" applyBorder="1" applyAlignment="1" applyProtection="1">
      <alignment vertical="center" wrapText="1"/>
      <protection hidden="1"/>
    </xf>
    <xf numFmtId="41" fontId="213" fillId="62" borderId="32" xfId="1441" applyNumberFormat="1" applyFont="1" applyFill="1" applyBorder="1" applyAlignment="1" applyProtection="1">
      <alignment vertical="center"/>
      <protection hidden="1"/>
    </xf>
    <xf numFmtId="41" fontId="213" fillId="62" borderId="31" xfId="1245" applyNumberFormat="1" applyFont="1" applyFill="1" applyBorder="1" applyAlignment="1" applyProtection="1">
      <alignment horizontal="left" vertical="center"/>
      <protection hidden="1"/>
    </xf>
    <xf numFmtId="41" fontId="212" fillId="62" borderId="32" xfId="1441" applyNumberFormat="1" applyFont="1" applyFill="1" applyBorder="1" applyAlignment="1" applyProtection="1">
      <alignment vertical="center"/>
      <protection hidden="1"/>
    </xf>
    <xf numFmtId="41" fontId="227" fillId="62" borderId="31" xfId="0" applyNumberFormat="1" applyFont="1" applyFill="1" applyBorder="1" applyAlignment="1" applyProtection="1">
      <alignment horizontal="left" vertical="center"/>
      <protection hidden="1"/>
    </xf>
    <xf numFmtId="41" fontId="212" fillId="0" borderId="31" xfId="0" applyNumberFormat="1" applyFont="1" applyFill="1" applyBorder="1" applyAlignment="1" applyProtection="1">
      <alignment horizontal="left" vertical="center"/>
      <protection hidden="1"/>
    </xf>
    <xf numFmtId="41" fontId="212" fillId="62" borderId="31" xfId="1245" applyNumberFormat="1" applyFont="1" applyFill="1" applyBorder="1" applyAlignment="1" applyProtection="1">
      <alignment horizontal="left" vertical="center"/>
      <protection hidden="1"/>
    </xf>
    <xf numFmtId="41" fontId="227" fillId="62" borderId="48" xfId="1237" applyNumberFormat="1" applyFont="1" applyFill="1" applyBorder="1" applyAlignment="1" applyProtection="1">
      <alignment horizontal="right"/>
      <protection hidden="1"/>
    </xf>
    <xf numFmtId="41" fontId="227" fillId="62" borderId="48" xfId="0" applyNumberFormat="1" applyFont="1" applyFill="1" applyBorder="1" applyAlignment="1" applyProtection="1">
      <alignment horizontal="right"/>
      <protection hidden="1"/>
    </xf>
    <xf numFmtId="41" fontId="227" fillId="62" borderId="48" xfId="1441" applyNumberFormat="1" applyFont="1" applyFill="1" applyBorder="1" applyAlignment="1" applyProtection="1">
      <alignment wrapText="1"/>
      <protection hidden="1"/>
    </xf>
    <xf numFmtId="41" fontId="227" fillId="62" borderId="48" xfId="0" applyNumberFormat="1" applyFont="1" applyFill="1" applyBorder="1" applyAlignment="1" applyProtection="1">
      <protection hidden="1"/>
    </xf>
    <xf numFmtId="41" fontId="227" fillId="62" borderId="48" xfId="1441" applyNumberFormat="1" applyFont="1" applyFill="1" applyBorder="1" applyAlignment="1" applyProtection="1">
      <protection hidden="1"/>
    </xf>
    <xf numFmtId="0" fontId="227" fillId="62" borderId="0" xfId="0" applyNumberFormat="1" applyFont="1" applyFill="1" applyBorder="1" applyAlignment="1" applyProtection="1">
      <alignment horizontal="left"/>
      <protection hidden="1"/>
    </xf>
    <xf numFmtId="41" fontId="227" fillId="62" borderId="0" xfId="0" applyNumberFormat="1" applyFont="1" applyFill="1" applyBorder="1" applyAlignment="1" applyProtection="1">
      <alignment horizontal="center" vertical="center"/>
      <protection hidden="1"/>
    </xf>
    <xf numFmtId="41" fontId="213" fillId="62" borderId="32" xfId="1237" applyNumberFormat="1" applyFont="1" applyFill="1" applyBorder="1" applyAlignment="1" applyProtection="1">
      <alignment horizontal="right" vertical="center"/>
      <protection hidden="1"/>
    </xf>
    <xf numFmtId="41" fontId="227" fillId="62" borderId="48" xfId="0" applyNumberFormat="1" applyFont="1" applyFill="1" applyBorder="1" applyAlignment="1" applyProtection="1">
      <alignment horizontal="center"/>
      <protection hidden="1"/>
    </xf>
    <xf numFmtId="41" fontId="234" fillId="62" borderId="0" xfId="0" applyNumberFormat="1" applyFont="1" applyFill="1" applyBorder="1" applyAlignment="1" applyProtection="1">
      <alignment horizontal="center"/>
      <protection hidden="1"/>
    </xf>
    <xf numFmtId="181" fontId="213" fillId="62" borderId="61" xfId="1441" applyNumberFormat="1" applyFont="1" applyFill="1" applyBorder="1" applyAlignment="1" applyProtection="1">
      <alignment horizontal="center" vertical="center" wrapText="1"/>
      <protection hidden="1"/>
    </xf>
    <xf numFmtId="41" fontId="213" fillId="62" borderId="66" xfId="1237" applyNumberFormat="1" applyFont="1" applyFill="1" applyBorder="1" applyAlignment="1" applyProtection="1">
      <alignment horizontal="right" vertical="center"/>
      <protection hidden="1"/>
    </xf>
    <xf numFmtId="41" fontId="213" fillId="62" borderId="60" xfId="0" applyNumberFormat="1" applyFont="1" applyFill="1" applyBorder="1" applyAlignment="1" applyProtection="1">
      <alignment horizontal="right" vertical="center"/>
      <protection hidden="1"/>
    </xf>
    <xf numFmtId="41" fontId="213" fillId="62" borderId="60" xfId="1441" applyNumberFormat="1" applyFont="1" applyFill="1" applyBorder="1" applyAlignment="1" applyProtection="1">
      <alignment vertical="center" wrapText="1"/>
      <protection hidden="1"/>
    </xf>
    <xf numFmtId="41" fontId="213" fillId="62" borderId="60" xfId="0" applyNumberFormat="1" applyFont="1" applyFill="1" applyBorder="1" applyAlignment="1" applyProtection="1">
      <alignment vertical="center"/>
      <protection hidden="1"/>
    </xf>
    <xf numFmtId="41" fontId="213" fillId="62" borderId="60" xfId="1237" applyNumberFormat="1" applyFont="1" applyFill="1" applyBorder="1" applyAlignment="1" applyProtection="1">
      <alignment horizontal="right" vertical="center"/>
      <protection hidden="1"/>
    </xf>
    <xf numFmtId="41" fontId="213" fillId="62" borderId="61" xfId="1237" applyNumberFormat="1" applyFont="1" applyFill="1" applyBorder="1" applyAlignment="1" applyProtection="1">
      <alignment horizontal="right" vertical="center"/>
      <protection hidden="1"/>
    </xf>
    <xf numFmtId="41" fontId="213" fillId="62" borderId="66" xfId="1245" applyNumberFormat="1" applyFont="1" applyFill="1" applyBorder="1" applyAlignment="1" applyProtection="1">
      <alignment horizontal="left" vertical="center"/>
      <protection hidden="1"/>
    </xf>
    <xf numFmtId="181" fontId="212" fillId="62" borderId="114" xfId="1441" applyNumberFormat="1" applyFont="1" applyFill="1" applyBorder="1" applyAlignment="1" applyProtection="1">
      <alignment horizontal="center" vertical="center" wrapText="1"/>
      <protection hidden="1"/>
    </xf>
    <xf numFmtId="0" fontId="227" fillId="62" borderId="0" xfId="0" applyNumberFormat="1" applyFont="1" applyFill="1" applyAlignment="1" applyProtection="1">
      <alignment horizontal="center" vertical="center"/>
      <protection hidden="1"/>
    </xf>
    <xf numFmtId="0" fontId="227" fillId="62" borderId="0" xfId="0" applyNumberFormat="1" applyFont="1" applyFill="1" applyAlignment="1" applyProtection="1">
      <alignment horizontal="left" vertical="center"/>
      <protection hidden="1"/>
    </xf>
    <xf numFmtId="41" fontId="227" fillId="62" borderId="48" xfId="0" applyNumberFormat="1" applyFont="1" applyFill="1" applyBorder="1" applyAlignment="1" applyProtection="1">
      <alignment horizontal="center" vertical="center"/>
      <protection hidden="1"/>
    </xf>
    <xf numFmtId="41" fontId="213" fillId="62" borderId="66" xfId="0" applyNumberFormat="1" applyFont="1" applyFill="1" applyBorder="1" applyAlignment="1" applyProtection="1">
      <alignment horizontal="left" vertical="center"/>
      <protection hidden="1"/>
    </xf>
    <xf numFmtId="0" fontId="212" fillId="62" borderId="32" xfId="0" applyFont="1" applyFill="1" applyBorder="1" applyAlignment="1" applyProtection="1">
      <alignment horizontal="center" vertical="center"/>
      <protection hidden="1"/>
    </xf>
    <xf numFmtId="41" fontId="212" fillId="62" borderId="47" xfId="0" applyNumberFormat="1" applyFont="1" applyFill="1" applyBorder="1" applyAlignment="1" applyProtection="1">
      <alignment horizontal="center" vertical="center"/>
      <protection hidden="1"/>
    </xf>
    <xf numFmtId="41" fontId="212" fillId="62" borderId="49" xfId="0" applyNumberFormat="1" applyFont="1" applyFill="1" applyBorder="1" applyAlignment="1" applyProtection="1">
      <alignment horizontal="right" vertical="center"/>
      <protection hidden="1"/>
    </xf>
    <xf numFmtId="191" fontId="212" fillId="62" borderId="47" xfId="0" applyNumberFormat="1" applyFont="1" applyFill="1" applyBorder="1" applyAlignment="1" applyProtection="1">
      <alignment horizontal="right" vertical="center"/>
      <protection hidden="1"/>
    </xf>
    <xf numFmtId="41" fontId="235" fillId="62" borderId="0" xfId="0" applyNumberFormat="1" applyFont="1" applyFill="1" applyAlignment="1" applyProtection="1">
      <alignment horizontal="center" vertical="center"/>
      <protection hidden="1"/>
    </xf>
    <xf numFmtId="41" fontId="232" fillId="62" borderId="0" xfId="1245" applyNumberFormat="1" applyFont="1" applyFill="1" applyAlignment="1" applyProtection="1">
      <alignment horizontal="center" vertical="center"/>
      <protection hidden="1"/>
    </xf>
    <xf numFmtId="41" fontId="219" fillId="62" borderId="0" xfId="0" applyNumberFormat="1" applyFont="1" applyFill="1" applyAlignment="1" applyProtection="1">
      <alignment horizontal="center" vertical="center"/>
      <protection hidden="1"/>
    </xf>
    <xf numFmtId="41" fontId="232" fillId="62" borderId="0" xfId="0" applyNumberFormat="1" applyFont="1" applyFill="1" applyBorder="1" applyAlignment="1" applyProtection="1">
      <alignment horizontal="center" vertical="center"/>
      <protection hidden="1"/>
    </xf>
    <xf numFmtId="41" fontId="236" fillId="62" borderId="0" xfId="1245" applyNumberFormat="1" applyFont="1" applyFill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horizontal="right" vertical="center"/>
      <protection hidden="1"/>
    </xf>
    <xf numFmtId="1" fontId="8" fillId="62" borderId="0" xfId="0" applyNumberFormat="1" applyFont="1" applyFill="1" applyAlignment="1" applyProtection="1">
      <alignment horizontal="right" vertical="center"/>
      <protection hidden="1"/>
    </xf>
    <xf numFmtId="0" fontId="8" fillId="62" borderId="25" xfId="0" applyFont="1" applyFill="1" applyBorder="1" applyAlignment="1" applyProtection="1">
      <alignment horizontal="center" vertical="center" wrapText="1"/>
      <protection hidden="1"/>
    </xf>
    <xf numFmtId="0" fontId="8" fillId="62" borderId="68" xfId="0" applyFont="1" applyFill="1" applyBorder="1" applyAlignment="1" applyProtection="1">
      <alignment horizontal="center" vertical="center" wrapText="1"/>
      <protection hidden="1"/>
    </xf>
    <xf numFmtId="41" fontId="212" fillId="62" borderId="0" xfId="1398" applyNumberFormat="1" applyFont="1" applyFill="1" applyBorder="1" applyAlignment="1" applyProtection="1">
      <alignment horizontal="right" vertical="center"/>
      <protection hidden="1"/>
    </xf>
    <xf numFmtId="41" fontId="8" fillId="62" borderId="32" xfId="0" applyNumberFormat="1" applyFont="1" applyFill="1" applyBorder="1" applyAlignment="1" applyProtection="1">
      <alignment horizontal="left" vertical="center"/>
      <protection hidden="1"/>
    </xf>
    <xf numFmtId="41" fontId="37" fillId="62" borderId="113" xfId="1436" applyNumberFormat="1" applyFont="1" applyFill="1" applyBorder="1" applyAlignment="1" applyProtection="1">
      <alignment horizontal="center" vertical="center"/>
      <protection hidden="1"/>
    </xf>
    <xf numFmtId="229" fontId="8" fillId="62" borderId="113" xfId="1436" applyNumberFormat="1" applyFont="1" applyFill="1" applyBorder="1" applyAlignment="1" applyProtection="1">
      <alignment horizontal="center" vertical="center"/>
      <protection hidden="1"/>
    </xf>
    <xf numFmtId="41" fontId="19" fillId="24" borderId="119" xfId="1438" applyNumberFormat="1" applyFont="1" applyFill="1" applyBorder="1" applyAlignment="1" applyProtection="1">
      <alignment vertical="center"/>
      <protection hidden="1"/>
    </xf>
    <xf numFmtId="41" fontId="19" fillId="24" borderId="113" xfId="1438" applyNumberFormat="1" applyFont="1" applyFill="1" applyBorder="1" applyAlignment="1" applyProtection="1">
      <alignment vertical="center"/>
      <protection hidden="1"/>
    </xf>
    <xf numFmtId="41" fontId="8" fillId="24" borderId="113" xfId="1088" applyNumberFormat="1" applyFont="1" applyFill="1" applyBorder="1" applyAlignment="1" applyProtection="1">
      <protection hidden="1"/>
    </xf>
    <xf numFmtId="41" fontId="8" fillId="24" borderId="114" xfId="1088" applyNumberFormat="1" applyFont="1" applyFill="1" applyBorder="1" applyAlignment="1" applyProtection="1">
      <protection hidden="1"/>
    </xf>
    <xf numFmtId="41" fontId="8" fillId="62" borderId="119" xfId="0" applyNumberFormat="1" applyFont="1" applyFill="1" applyBorder="1" applyAlignment="1" applyProtection="1">
      <alignment horizontal="left" vertical="center"/>
      <protection hidden="1"/>
    </xf>
    <xf numFmtId="181" fontId="14" fillId="24" borderId="114" xfId="0" applyNumberFormat="1" applyFont="1" applyFill="1" applyBorder="1" applyAlignment="1" applyProtection="1">
      <alignment horizontal="left" vertical="center" shrinkToFit="1"/>
      <protection hidden="1"/>
    </xf>
    <xf numFmtId="0" fontId="8" fillId="24" borderId="0" xfId="0" applyFont="1" applyFill="1" applyBorder="1" applyAlignment="1" applyProtection="1">
      <alignment horizontal="right" vertical="center"/>
      <protection hidden="1"/>
    </xf>
    <xf numFmtId="0" fontId="212" fillId="24" borderId="0" xfId="0" applyFont="1" applyFill="1" applyBorder="1" applyAlignment="1" applyProtection="1">
      <alignment horizontal="right" vertical="center"/>
      <protection hidden="1"/>
    </xf>
    <xf numFmtId="184" fontId="212" fillId="24" borderId="113" xfId="0" applyNumberFormat="1" applyFont="1" applyFill="1" applyBorder="1" applyAlignment="1" applyProtection="1">
      <alignment horizontal="right" vertical="center"/>
      <protection hidden="1"/>
    </xf>
    <xf numFmtId="184" fontId="8" fillId="24" borderId="0" xfId="0" applyNumberFormat="1" applyFont="1" applyFill="1" applyBorder="1" applyAlignment="1" applyProtection="1">
      <alignment horizontal="right" vertical="center"/>
      <protection hidden="1"/>
    </xf>
    <xf numFmtId="0" fontId="212" fillId="24" borderId="0" xfId="0" applyNumberFormat="1" applyFont="1" applyFill="1" applyAlignment="1" applyProtection="1">
      <alignment horizontal="center" vertical="top"/>
      <protection hidden="1"/>
    </xf>
    <xf numFmtId="0" fontId="212" fillId="24" borderId="0" xfId="0" applyFont="1" applyFill="1" applyAlignment="1" applyProtection="1">
      <alignment horizontal="center" vertical="top"/>
      <protection hidden="1"/>
    </xf>
    <xf numFmtId="185" fontId="212" fillId="24" borderId="0" xfId="0" applyNumberFormat="1" applyFont="1" applyFill="1" applyAlignment="1" applyProtection="1">
      <alignment horizontal="center" vertical="top"/>
      <protection hidden="1"/>
    </xf>
    <xf numFmtId="1" fontId="212" fillId="62" borderId="0" xfId="0" applyNumberFormat="1" applyFont="1" applyFill="1" applyAlignment="1" applyProtection="1">
      <alignment horizontal="right" vertical="top"/>
      <protection hidden="1"/>
    </xf>
    <xf numFmtId="1" fontId="212" fillId="62" borderId="0" xfId="0" applyNumberFormat="1" applyFont="1" applyFill="1" applyAlignment="1" applyProtection="1">
      <alignment horizontal="left" vertical="top"/>
      <protection hidden="1"/>
    </xf>
    <xf numFmtId="183" fontId="212" fillId="24" borderId="0" xfId="0" applyNumberFormat="1" applyFont="1" applyFill="1" applyBorder="1" applyAlignment="1" applyProtection="1">
      <alignment horizontal="center" vertical="top"/>
      <protection hidden="1"/>
    </xf>
    <xf numFmtId="180" fontId="212" fillId="24" borderId="0" xfId="0" applyNumberFormat="1" applyFont="1" applyFill="1" applyAlignment="1" applyProtection="1">
      <alignment horizontal="center" vertical="top"/>
      <protection hidden="1"/>
    </xf>
    <xf numFmtId="0" fontId="212" fillId="24" borderId="0" xfId="0" applyFont="1" applyFill="1" applyBorder="1" applyAlignment="1" applyProtection="1">
      <alignment horizontal="center" vertical="top"/>
      <protection hidden="1"/>
    </xf>
    <xf numFmtId="1" fontId="212" fillId="24" borderId="0" xfId="0" applyNumberFormat="1" applyFont="1" applyFill="1" applyAlignment="1" applyProtection="1">
      <alignment horizontal="center" vertical="top"/>
      <protection hidden="1"/>
    </xf>
    <xf numFmtId="1" fontId="8" fillId="62" borderId="0" xfId="0" applyNumberFormat="1" applyFont="1" applyFill="1" applyAlignment="1" applyProtection="1">
      <alignment horizontal="left" vertical="top"/>
      <protection hidden="1"/>
    </xf>
    <xf numFmtId="1" fontId="8" fillId="62" borderId="0" xfId="0" applyNumberFormat="1" applyFont="1" applyFill="1" applyBorder="1" applyAlignment="1" applyProtection="1">
      <alignment horizontal="left" vertical="top"/>
      <protection hidden="1"/>
    </xf>
    <xf numFmtId="179" fontId="64" fillId="62" borderId="0" xfId="0" applyNumberFormat="1" applyFont="1" applyFill="1" applyBorder="1" applyAlignment="1" applyProtection="1">
      <alignment horizontal="center" vertical="top"/>
      <protection hidden="1"/>
    </xf>
    <xf numFmtId="181" fontId="64" fillId="62" borderId="0" xfId="0" applyNumberFormat="1" applyFont="1" applyFill="1" applyBorder="1" applyAlignment="1" applyProtection="1">
      <alignment horizontal="center" vertical="top"/>
      <protection hidden="1"/>
    </xf>
    <xf numFmtId="0" fontId="64" fillId="62" borderId="0" xfId="0" applyFont="1" applyFill="1" applyBorder="1" applyAlignment="1" applyProtection="1">
      <alignment horizontal="center" vertical="top"/>
      <protection hidden="1"/>
    </xf>
    <xf numFmtId="1" fontId="8" fillId="62" borderId="0" xfId="0" applyNumberFormat="1" applyFont="1" applyFill="1" applyAlignment="1" applyProtection="1">
      <alignment vertical="top"/>
      <protection hidden="1"/>
    </xf>
    <xf numFmtId="1" fontId="8" fillId="62" borderId="0" xfId="0" applyNumberFormat="1" applyFont="1" applyFill="1" applyBorder="1" applyAlignment="1" applyProtection="1">
      <alignment horizontal="right" vertical="top"/>
      <protection hidden="1"/>
    </xf>
    <xf numFmtId="0" fontId="8" fillId="62" borderId="0" xfId="0" applyFont="1" applyFill="1" applyBorder="1" applyAlignment="1" applyProtection="1">
      <alignment horizontal="right" vertical="top"/>
      <protection hidden="1"/>
    </xf>
    <xf numFmtId="0" fontId="64" fillId="24" borderId="0" xfId="0" applyFont="1" applyFill="1" applyBorder="1" applyAlignment="1" applyProtection="1">
      <alignment horizontal="center" vertical="top"/>
      <protection hidden="1"/>
    </xf>
    <xf numFmtId="179" fontId="64" fillId="62" borderId="0" xfId="0" applyNumberFormat="1" applyFont="1" applyFill="1" applyAlignment="1" applyProtection="1">
      <alignment horizontal="center" vertical="top"/>
      <protection hidden="1"/>
    </xf>
    <xf numFmtId="181" fontId="8" fillId="62" borderId="0" xfId="0" applyNumberFormat="1" applyFont="1" applyFill="1" applyBorder="1" applyAlignment="1" applyProtection="1">
      <alignment horizontal="center" vertical="top"/>
      <protection hidden="1"/>
    </xf>
    <xf numFmtId="179" fontId="8" fillId="62" borderId="0" xfId="0" applyNumberFormat="1" applyFont="1" applyFill="1" applyBorder="1" applyAlignment="1" applyProtection="1">
      <alignment horizontal="center" vertical="top"/>
      <protection hidden="1"/>
    </xf>
    <xf numFmtId="179" fontId="8" fillId="62" borderId="0" xfId="0" applyNumberFormat="1" applyFont="1" applyFill="1" applyAlignment="1" applyProtection="1">
      <alignment horizontal="center" vertical="top"/>
      <protection hidden="1"/>
    </xf>
    <xf numFmtId="181" fontId="8" fillId="62" borderId="0" xfId="0" applyNumberFormat="1" applyFont="1" applyFill="1" applyAlignment="1" applyProtection="1">
      <alignment horizontal="center" vertical="top"/>
      <protection hidden="1"/>
    </xf>
    <xf numFmtId="0" fontId="8" fillId="62" borderId="0" xfId="0" applyFont="1" applyFill="1" applyBorder="1" applyAlignment="1" applyProtection="1">
      <alignment horizontal="center" vertical="top"/>
      <protection hidden="1"/>
    </xf>
    <xf numFmtId="181" fontId="64" fillId="62" borderId="0" xfId="0" applyNumberFormat="1" applyFont="1" applyFill="1" applyAlignment="1" applyProtection="1">
      <alignment horizontal="center" vertical="top"/>
      <protection hidden="1"/>
    </xf>
    <xf numFmtId="0" fontId="19" fillId="24" borderId="0" xfId="1437" applyFont="1" applyFill="1" applyAlignment="1" applyProtection="1">
      <alignment horizontal="center" vertical="top"/>
      <protection hidden="1"/>
    </xf>
    <xf numFmtId="177" fontId="19" fillId="24" borderId="0" xfId="1246" applyFont="1" applyFill="1" applyAlignment="1" applyProtection="1">
      <alignment horizontal="center" vertical="top"/>
      <protection hidden="1"/>
    </xf>
    <xf numFmtId="186" fontId="19" fillId="24" borderId="0" xfId="1437" applyNumberFormat="1" applyFont="1" applyFill="1" applyAlignment="1" applyProtection="1">
      <alignment horizontal="center" vertical="top"/>
      <protection hidden="1"/>
    </xf>
    <xf numFmtId="186" fontId="19" fillId="24" borderId="0" xfId="1246" applyNumberFormat="1" applyFont="1" applyFill="1" applyAlignment="1" applyProtection="1">
      <alignment horizontal="center" vertical="top"/>
      <protection hidden="1"/>
    </xf>
    <xf numFmtId="1" fontId="19" fillId="24" borderId="0" xfId="0" applyNumberFormat="1" applyFont="1" applyFill="1" applyAlignment="1" applyProtection="1">
      <alignment horizontal="right" vertical="top"/>
      <protection hidden="1"/>
    </xf>
    <xf numFmtId="2" fontId="19" fillId="24" borderId="0" xfId="1437" applyNumberFormat="1" applyFont="1" applyFill="1" applyAlignment="1" applyProtection="1">
      <alignment horizontal="center" vertical="top"/>
      <protection hidden="1"/>
    </xf>
    <xf numFmtId="186" fontId="19" fillId="24" borderId="0" xfId="1437" applyNumberFormat="1" applyFont="1" applyFill="1" applyBorder="1" applyAlignment="1" applyProtection="1">
      <alignment horizontal="center" vertical="top"/>
      <protection hidden="1"/>
    </xf>
    <xf numFmtId="0" fontId="19" fillId="24" borderId="0" xfId="1437" applyFont="1" applyFill="1" applyBorder="1" applyAlignment="1" applyProtection="1">
      <alignment horizontal="center" vertical="top"/>
      <protection hidden="1"/>
    </xf>
    <xf numFmtId="0" fontId="8" fillId="62" borderId="0" xfId="1437" applyFont="1" applyFill="1" applyAlignment="1" applyProtection="1">
      <alignment horizontal="center" vertical="top"/>
      <protection hidden="1"/>
    </xf>
    <xf numFmtId="177" fontId="8" fillId="62" borderId="0" xfId="1246" applyFont="1" applyFill="1" applyAlignment="1" applyProtection="1">
      <alignment horizontal="center" vertical="top"/>
      <protection hidden="1"/>
    </xf>
    <xf numFmtId="186" fontId="8" fillId="62" borderId="0" xfId="1437" applyNumberFormat="1" applyFont="1" applyFill="1" applyAlignment="1" applyProtection="1">
      <alignment horizontal="center" vertical="top"/>
      <protection hidden="1"/>
    </xf>
    <xf numFmtId="186" fontId="8" fillId="62" borderId="0" xfId="1246" applyNumberFormat="1" applyFont="1" applyFill="1" applyAlignment="1" applyProtection="1">
      <alignment horizontal="center" vertical="top"/>
      <protection hidden="1"/>
    </xf>
    <xf numFmtId="2" fontId="8" fillId="62" borderId="0" xfId="1437" applyNumberFormat="1" applyFont="1" applyFill="1" applyAlignment="1" applyProtection="1">
      <alignment horizontal="center" vertical="top"/>
      <protection hidden="1"/>
    </xf>
    <xf numFmtId="186" fontId="8" fillId="62" borderId="0" xfId="1437" applyNumberFormat="1" applyFont="1" applyFill="1" applyBorder="1" applyAlignment="1" applyProtection="1">
      <alignment horizontal="center" vertical="top"/>
      <protection hidden="1"/>
    </xf>
    <xf numFmtId="0" fontId="8" fillId="62" borderId="0" xfId="1437" applyFont="1" applyFill="1" applyBorder="1" applyAlignment="1" applyProtection="1">
      <alignment horizontal="center" vertical="top"/>
      <protection hidden="1"/>
    </xf>
    <xf numFmtId="1" fontId="8" fillId="24" borderId="0" xfId="0" applyNumberFormat="1" applyFont="1" applyFill="1" applyAlignment="1" applyProtection="1">
      <alignment horizontal="right" vertical="top"/>
      <protection hidden="1"/>
    </xf>
    <xf numFmtId="1" fontId="8" fillId="62" borderId="0" xfId="1436" applyNumberFormat="1" applyFont="1" applyFill="1" applyAlignment="1" applyProtection="1">
      <alignment horizontal="left" vertical="top"/>
      <protection hidden="1"/>
    </xf>
    <xf numFmtId="0" fontId="8" fillId="62" borderId="0" xfId="0" applyFont="1" applyFill="1" applyAlignment="1" applyProtection="1">
      <alignment horizontal="center" vertical="top"/>
      <protection hidden="1"/>
    </xf>
    <xf numFmtId="1" fontId="8" fillId="62" borderId="0" xfId="1436" applyNumberFormat="1" applyFont="1" applyFill="1" applyBorder="1" applyAlignment="1" applyProtection="1">
      <alignment horizontal="left" vertical="top"/>
      <protection hidden="1"/>
    </xf>
    <xf numFmtId="177" fontId="8" fillId="62" borderId="0" xfId="1246" applyFont="1" applyFill="1" applyBorder="1" applyAlignment="1" applyProtection="1">
      <alignment horizontal="center" vertical="top"/>
      <protection hidden="1"/>
    </xf>
    <xf numFmtId="1" fontId="8" fillId="62" borderId="0" xfId="1436" applyNumberFormat="1" applyFont="1" applyFill="1" applyBorder="1" applyAlignment="1" applyProtection="1">
      <alignment vertical="top"/>
      <protection hidden="1"/>
    </xf>
    <xf numFmtId="179" fontId="8" fillId="62" borderId="0" xfId="1437" applyNumberFormat="1" applyFont="1" applyFill="1" applyAlignment="1" applyProtection="1">
      <alignment horizontal="center" vertical="top"/>
      <protection hidden="1"/>
    </xf>
    <xf numFmtId="0" fontId="8" fillId="24" borderId="0" xfId="0" applyFont="1" applyFill="1" applyAlignment="1" applyProtection="1">
      <alignment horizontal="center" vertical="top"/>
      <protection hidden="1"/>
    </xf>
    <xf numFmtId="186" fontId="8" fillId="24" borderId="0" xfId="0" applyNumberFormat="1" applyFont="1" applyFill="1" applyAlignment="1" applyProtection="1">
      <alignment horizontal="center" vertical="top"/>
      <protection hidden="1"/>
    </xf>
    <xf numFmtId="179" fontId="8" fillId="24" borderId="0" xfId="0" applyNumberFormat="1" applyFont="1" applyFill="1" applyAlignment="1" applyProtection="1">
      <alignment horizontal="center" vertical="top"/>
      <protection hidden="1"/>
    </xf>
    <xf numFmtId="2" fontId="8" fillId="24" borderId="0" xfId="0" applyNumberFormat="1" applyFont="1" applyFill="1" applyAlignment="1" applyProtection="1">
      <alignment horizontal="center" vertical="top"/>
      <protection hidden="1"/>
    </xf>
    <xf numFmtId="186" fontId="8" fillId="24" borderId="0" xfId="0" applyNumberFormat="1" applyFont="1" applyFill="1" applyBorder="1" applyAlignment="1" applyProtection="1">
      <alignment horizontal="center" vertical="top"/>
      <protection hidden="1"/>
    </xf>
    <xf numFmtId="0" fontId="212" fillId="62" borderId="0" xfId="0" applyNumberFormat="1" applyFont="1" applyFill="1" applyAlignment="1" applyProtection="1">
      <alignment horizontal="left" vertical="top"/>
      <protection hidden="1"/>
    </xf>
    <xf numFmtId="0" fontId="212" fillId="62" borderId="0" xfId="1245" applyNumberFormat="1" applyFont="1" applyFill="1" applyAlignment="1" applyProtection="1">
      <alignment horizontal="center" vertical="top"/>
      <protection hidden="1"/>
    </xf>
    <xf numFmtId="0" fontId="237" fillId="62" borderId="0" xfId="0" applyNumberFormat="1" applyFont="1" applyFill="1" applyAlignment="1" applyProtection="1">
      <alignment horizontal="center" vertical="top"/>
      <protection hidden="1"/>
    </xf>
    <xf numFmtId="0" fontId="212" fillId="62" borderId="0" xfId="0" applyNumberFormat="1" applyFont="1" applyFill="1" applyBorder="1" applyAlignment="1" applyProtection="1">
      <alignment horizontal="center" vertical="top"/>
      <protection hidden="1"/>
    </xf>
    <xf numFmtId="0" fontId="8" fillId="24" borderId="0" xfId="0" applyFont="1" applyFill="1" applyBorder="1" applyAlignment="1" applyProtection="1">
      <alignment horizontal="center" vertical="top"/>
      <protection hidden="1"/>
    </xf>
    <xf numFmtId="177" fontId="212" fillId="62" borderId="0" xfId="1244" applyFont="1" applyFill="1" applyAlignment="1" applyProtection="1">
      <alignment horizontal="center" vertical="top"/>
      <protection hidden="1"/>
    </xf>
    <xf numFmtId="0" fontId="212" fillId="62" borderId="0" xfId="0" applyFont="1" applyFill="1" applyAlignment="1" applyProtection="1">
      <alignment horizontal="center" vertical="top"/>
      <protection hidden="1"/>
    </xf>
    <xf numFmtId="0" fontId="212" fillId="62" borderId="0" xfId="0" applyFont="1" applyFill="1" applyBorder="1" applyAlignment="1" applyProtection="1">
      <alignment horizontal="center" vertical="top"/>
      <protection hidden="1"/>
    </xf>
    <xf numFmtId="182" fontId="212" fillId="62" borderId="0" xfId="0" applyNumberFormat="1" applyFont="1" applyFill="1" applyAlignment="1" applyProtection="1">
      <alignment horizontal="center" vertical="top"/>
      <protection hidden="1"/>
    </xf>
    <xf numFmtId="179" fontId="212" fillId="62" borderId="0" xfId="0" applyNumberFormat="1" applyFont="1" applyFill="1" applyAlignment="1" applyProtection="1">
      <alignment horizontal="center" vertical="top"/>
      <protection hidden="1"/>
    </xf>
    <xf numFmtId="0" fontId="8" fillId="24" borderId="0" xfId="0" applyNumberFormat="1" applyFont="1" applyFill="1" applyAlignment="1" applyProtection="1">
      <alignment horizontal="center" vertical="top"/>
      <protection hidden="1"/>
    </xf>
    <xf numFmtId="0" fontId="8" fillId="24" borderId="0" xfId="0" applyFont="1" applyFill="1" applyAlignment="1" applyProtection="1">
      <alignment horizontal="right" vertical="top"/>
      <protection hidden="1"/>
    </xf>
    <xf numFmtId="236" fontId="212" fillId="62" borderId="0" xfId="1244" applyNumberFormat="1" applyFont="1" applyFill="1" applyAlignment="1" applyProtection="1">
      <alignment horizontal="left" vertical="top"/>
      <protection hidden="1"/>
    </xf>
    <xf numFmtId="235" fontId="212" fillId="62" borderId="0" xfId="0" applyNumberFormat="1" applyFont="1" applyFill="1" applyBorder="1" applyAlignment="1" applyProtection="1">
      <alignment horizontal="left" vertical="center"/>
      <protection hidden="1"/>
    </xf>
    <xf numFmtId="227" fontId="212" fillId="62" borderId="113" xfId="0" applyNumberFormat="1" applyFont="1" applyFill="1" applyBorder="1" applyAlignment="1" applyProtection="1">
      <alignment horizontal="center" vertical="center"/>
      <protection hidden="1"/>
    </xf>
    <xf numFmtId="227" fontId="212" fillId="62" borderId="0" xfId="0" applyNumberFormat="1" applyFont="1" applyFill="1" applyBorder="1" applyAlignment="1" applyProtection="1">
      <alignment horizontal="left" vertical="center"/>
      <protection hidden="1"/>
    </xf>
    <xf numFmtId="227" fontId="212" fillId="62" borderId="113" xfId="0" applyNumberFormat="1" applyFont="1" applyFill="1" applyBorder="1" applyAlignment="1" applyProtection="1">
      <alignment horizontal="left" vertical="center"/>
      <protection hidden="1"/>
    </xf>
    <xf numFmtId="41" fontId="212" fillId="62" borderId="119" xfId="0" applyNumberFormat="1" applyFont="1" applyFill="1" applyBorder="1" applyAlignment="1" applyProtection="1">
      <alignment horizontal="right" vertical="center"/>
      <protection hidden="1"/>
    </xf>
    <xf numFmtId="0" fontId="221" fillId="62" borderId="0" xfId="0" applyFont="1" applyFill="1" applyAlignment="1" applyProtection="1">
      <alignment vertical="center"/>
      <protection hidden="1"/>
    </xf>
    <xf numFmtId="0" fontId="221" fillId="62" borderId="0" xfId="0" applyFont="1" applyFill="1" applyBorder="1" applyAlignment="1" applyProtection="1">
      <alignment vertical="center"/>
      <protection hidden="1"/>
    </xf>
    <xf numFmtId="0" fontId="229" fillId="62" borderId="0" xfId="0" applyFont="1" applyFill="1" applyAlignment="1" applyProtection="1">
      <alignment vertical="center"/>
      <protection hidden="1"/>
    </xf>
    <xf numFmtId="0" fontId="212" fillId="62" borderId="0" xfId="0" applyNumberFormat="1" applyFont="1" applyFill="1" applyAlignment="1" applyProtection="1">
      <alignment horizontal="center" vertical="top"/>
      <protection hidden="1"/>
    </xf>
    <xf numFmtId="41" fontId="227" fillId="62" borderId="0" xfId="0" applyNumberFormat="1" applyFont="1" applyFill="1" applyBorder="1" applyAlignment="1" applyProtection="1">
      <alignment horizontal="center" vertical="top"/>
      <protection hidden="1"/>
    </xf>
    <xf numFmtId="41" fontId="212" fillId="62" borderId="0" xfId="0" applyNumberFormat="1" applyFont="1" applyFill="1" applyBorder="1" applyAlignment="1" applyProtection="1">
      <alignment horizontal="center" vertical="top"/>
      <protection hidden="1"/>
    </xf>
    <xf numFmtId="0" fontId="227" fillId="62" borderId="0" xfId="0" applyNumberFormat="1" applyFont="1" applyFill="1" applyBorder="1" applyAlignment="1" applyProtection="1">
      <alignment horizontal="center" vertical="top"/>
      <protection hidden="1"/>
    </xf>
    <xf numFmtId="0" fontId="219" fillId="62" borderId="0" xfId="0" applyNumberFormat="1" applyFont="1" applyFill="1" applyAlignment="1" applyProtection="1">
      <alignment horizontal="center" vertical="top"/>
      <protection hidden="1"/>
    </xf>
    <xf numFmtId="0" fontId="227" fillId="62" borderId="0" xfId="0" applyNumberFormat="1" applyFont="1" applyFill="1" applyAlignment="1" applyProtection="1">
      <alignment horizontal="center" vertical="top"/>
      <protection hidden="1"/>
    </xf>
    <xf numFmtId="227" fontId="212" fillId="62" borderId="0" xfId="0" applyNumberFormat="1" applyFont="1" applyFill="1" applyAlignment="1" applyProtection="1">
      <alignment horizontal="right" vertical="top"/>
      <protection hidden="1"/>
    </xf>
    <xf numFmtId="49" fontId="212" fillId="62" borderId="0" xfId="0" applyNumberFormat="1" applyFont="1" applyFill="1" applyAlignment="1" applyProtection="1">
      <alignment horizontal="right" vertical="top"/>
      <protection hidden="1"/>
    </xf>
    <xf numFmtId="0" fontId="14" fillId="24" borderId="0" xfId="0" applyFont="1" applyFill="1" applyBorder="1" applyAlignment="1" applyProtection="1">
      <alignment horizontal="left" vertical="top"/>
      <protection hidden="1"/>
    </xf>
    <xf numFmtId="181" fontId="14" fillId="24" borderId="0" xfId="0" applyNumberFormat="1" applyFont="1" applyFill="1" applyBorder="1" applyAlignment="1" applyProtection="1">
      <alignment horizontal="left" vertical="top"/>
      <protection hidden="1"/>
    </xf>
    <xf numFmtId="186" fontId="14" fillId="24" borderId="0" xfId="0" applyNumberFormat="1" applyFont="1" applyFill="1" applyBorder="1" applyAlignment="1" applyProtection="1">
      <alignment horizontal="left" vertical="top"/>
      <protection hidden="1"/>
    </xf>
    <xf numFmtId="186" fontId="14" fillId="24" borderId="0" xfId="1246" applyNumberFormat="1" applyFont="1" applyFill="1" applyBorder="1" applyAlignment="1" applyProtection="1">
      <alignment horizontal="left" vertical="top"/>
      <protection hidden="1"/>
    </xf>
    <xf numFmtId="179" fontId="14" fillId="24" borderId="0" xfId="0" applyNumberFormat="1" applyFont="1" applyFill="1" applyBorder="1" applyAlignment="1" applyProtection="1">
      <alignment horizontal="left" vertical="top"/>
      <protection hidden="1"/>
    </xf>
    <xf numFmtId="0" fontId="14" fillId="62" borderId="0" xfId="1437" applyFont="1" applyFill="1" applyBorder="1" applyAlignment="1" applyProtection="1">
      <alignment horizontal="center" vertical="top"/>
      <protection hidden="1"/>
    </xf>
    <xf numFmtId="0" fontId="239" fillId="62" borderId="0" xfId="1437" applyFont="1" applyFill="1" applyBorder="1" applyAlignment="1" applyProtection="1">
      <alignment horizontal="center" vertical="center"/>
      <protection hidden="1"/>
    </xf>
    <xf numFmtId="0" fontId="14" fillId="62" borderId="0" xfId="1437" applyNumberFormat="1" applyFont="1" applyFill="1" applyBorder="1" applyAlignment="1" applyProtection="1">
      <alignment horizontal="center" vertical="center"/>
      <protection hidden="1"/>
    </xf>
    <xf numFmtId="41" fontId="14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14" fillId="62" borderId="0" xfId="1437" applyFont="1" applyFill="1" applyBorder="1" applyAlignment="1" applyProtection="1">
      <alignment horizontal="center" vertical="center"/>
      <protection hidden="1"/>
    </xf>
    <xf numFmtId="49" fontId="14" fillId="62" borderId="32" xfId="1437" applyNumberFormat="1" applyFont="1" applyFill="1" applyBorder="1" applyAlignment="1" applyProtection="1">
      <alignment horizontal="center" vertical="center" shrinkToFit="1"/>
      <protection hidden="1"/>
    </xf>
    <xf numFmtId="49" fontId="14" fillId="62" borderId="32" xfId="1436" applyNumberFormat="1" applyFont="1" applyFill="1" applyBorder="1" applyAlignment="1" applyProtection="1">
      <alignment horizontal="center" vertical="center" shrinkToFit="1"/>
      <protection hidden="1"/>
    </xf>
    <xf numFmtId="49" fontId="14" fillId="62" borderId="114" xfId="1436" applyNumberFormat="1" applyFont="1" applyFill="1" applyBorder="1" applyAlignment="1" applyProtection="1">
      <alignment horizontal="center" vertical="center" shrinkToFit="1"/>
      <protection hidden="1"/>
    </xf>
    <xf numFmtId="49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49" fontId="8" fillId="62" borderId="32" xfId="1437" applyNumberFormat="1" applyFont="1" applyFill="1" applyBorder="1" applyAlignment="1" applyProtection="1">
      <alignment horizontal="center" vertical="center"/>
      <protection hidden="1"/>
    </xf>
    <xf numFmtId="49" fontId="8" fillId="62" borderId="32" xfId="1436" applyNumberFormat="1" applyFont="1" applyFill="1" applyBorder="1" applyAlignment="1" applyProtection="1">
      <alignment horizontal="center" vertical="center"/>
      <protection hidden="1"/>
    </xf>
    <xf numFmtId="49" fontId="8" fillId="62" borderId="114" xfId="1436" applyNumberFormat="1" applyFont="1" applyFill="1" applyBorder="1" applyAlignment="1" applyProtection="1">
      <alignment horizontal="center" vertical="center"/>
      <protection hidden="1"/>
    </xf>
    <xf numFmtId="229" fontId="8" fillId="62" borderId="0" xfId="1242" applyNumberFormat="1" applyFont="1" applyFill="1" applyBorder="1" applyAlignment="1" applyProtection="1">
      <alignment horizontal="right" vertical="center"/>
      <protection hidden="1"/>
    </xf>
    <xf numFmtId="229" fontId="8" fillId="62" borderId="0" xfId="1437" applyNumberFormat="1" applyFont="1" applyFill="1" applyBorder="1" applyAlignment="1" applyProtection="1">
      <alignment horizontal="right" vertical="center"/>
      <protection hidden="1"/>
    </xf>
    <xf numFmtId="229" fontId="10" fillId="62" borderId="0" xfId="1437" applyNumberFormat="1" applyFont="1" applyFill="1" applyBorder="1" applyAlignment="1" applyProtection="1">
      <alignment horizontal="right" vertical="center"/>
      <protection hidden="1"/>
    </xf>
    <xf numFmtId="41" fontId="8" fillId="62" borderId="119" xfId="1436" applyNumberFormat="1" applyFont="1" applyFill="1" applyBorder="1" applyAlignment="1" applyProtection="1">
      <alignment horizontal="center" vertical="center"/>
      <protection hidden="1"/>
    </xf>
    <xf numFmtId="229" fontId="37" fillId="62" borderId="0" xfId="1242" applyNumberFormat="1" applyFont="1" applyFill="1" applyBorder="1" applyAlignment="1" applyProtection="1">
      <alignment horizontal="right" vertical="center"/>
      <protection hidden="1"/>
    </xf>
    <xf numFmtId="229" fontId="37" fillId="62" borderId="0" xfId="1437" applyNumberFormat="1" applyFont="1" applyFill="1" applyBorder="1" applyAlignment="1" applyProtection="1">
      <alignment horizontal="right" vertical="center"/>
      <protection hidden="1"/>
    </xf>
    <xf numFmtId="229" fontId="45" fillId="62" borderId="0" xfId="1437" applyNumberFormat="1" applyFont="1" applyFill="1" applyBorder="1" applyAlignment="1" applyProtection="1">
      <alignment horizontal="right" vertical="center"/>
      <protection hidden="1"/>
    </xf>
    <xf numFmtId="229" fontId="8" fillId="62" borderId="0" xfId="1088" applyNumberFormat="1" applyFont="1" applyFill="1" applyAlignment="1" applyProtection="1">
      <alignment vertical="center"/>
      <protection hidden="1"/>
    </xf>
    <xf numFmtId="229" fontId="8" fillId="62" borderId="0" xfId="1088" applyNumberFormat="1" applyFont="1" applyFill="1" applyAlignment="1" applyProtection="1">
      <alignment horizontal="right" vertical="center"/>
      <protection hidden="1"/>
    </xf>
    <xf numFmtId="229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229" fontId="8" fillId="62" borderId="32" xfId="1437" applyNumberFormat="1" applyFont="1" applyFill="1" applyBorder="1" applyAlignment="1" applyProtection="1">
      <alignment horizontal="center" vertical="center"/>
      <protection hidden="1"/>
    </xf>
    <xf numFmtId="229" fontId="8" fillId="62" borderId="32" xfId="1436" applyNumberFormat="1" applyFont="1" applyFill="1" applyBorder="1" applyAlignment="1" applyProtection="1">
      <alignment horizontal="center" vertical="center"/>
      <protection hidden="1"/>
    </xf>
    <xf numFmtId="229" fontId="8" fillId="62" borderId="114" xfId="1436" applyNumberFormat="1" applyFont="1" applyFill="1" applyBorder="1" applyAlignment="1" applyProtection="1">
      <alignment horizontal="center" vertical="center"/>
      <protection hidden="1"/>
    </xf>
    <xf numFmtId="229" fontId="8" fillId="62" borderId="0" xfId="1436" applyNumberFormat="1" applyFont="1" applyFill="1" applyBorder="1" applyAlignment="1" applyProtection="1">
      <alignment horizontal="right" vertical="center"/>
      <protection hidden="1"/>
    </xf>
    <xf numFmtId="229" fontId="8" fillId="62" borderId="0" xfId="1436" quotePrefix="1" applyNumberFormat="1" applyFont="1" applyFill="1" applyBorder="1" applyAlignment="1" applyProtection="1">
      <alignment horizontal="right" vertical="center"/>
      <protection hidden="1"/>
    </xf>
    <xf numFmtId="229" fontId="8" fillId="62" borderId="31" xfId="1437" applyNumberFormat="1" applyFont="1" applyFill="1" applyBorder="1" applyAlignment="1" applyProtection="1">
      <alignment horizontal="center" vertical="center"/>
      <protection hidden="1"/>
    </xf>
    <xf numFmtId="229" fontId="8" fillId="24" borderId="0" xfId="1436" applyNumberFormat="1" applyFont="1" applyFill="1" applyBorder="1" applyAlignment="1" applyProtection="1">
      <alignment horizontal="right" vertical="center"/>
      <protection hidden="1"/>
    </xf>
    <xf numFmtId="229" fontId="8" fillId="24" borderId="0" xfId="0" applyNumberFormat="1" applyFont="1" applyFill="1" applyBorder="1" applyAlignment="1" applyProtection="1">
      <alignment vertical="center"/>
      <protection hidden="1"/>
    </xf>
    <xf numFmtId="229" fontId="8" fillId="24" borderId="10" xfId="0" applyNumberFormat="1" applyFont="1" applyFill="1" applyBorder="1" applyAlignment="1" applyProtection="1">
      <alignment vertical="center"/>
      <protection hidden="1"/>
    </xf>
    <xf numFmtId="229" fontId="8" fillId="62" borderId="31" xfId="1437" quotePrefix="1" applyNumberFormat="1" applyFont="1" applyFill="1" applyBorder="1" applyAlignment="1" applyProtection="1">
      <alignment horizontal="right" vertical="center"/>
      <protection hidden="1"/>
    </xf>
    <xf numFmtId="229" fontId="8" fillId="62" borderId="31" xfId="1437" applyNumberFormat="1" applyFont="1" applyFill="1" applyBorder="1" applyAlignment="1" applyProtection="1">
      <alignment horizontal="right" vertical="center"/>
      <protection hidden="1"/>
    </xf>
    <xf numFmtId="229" fontId="10" fillId="24" borderId="31" xfId="1437" applyNumberFormat="1" applyFont="1" applyFill="1" applyBorder="1" applyAlignment="1" applyProtection="1">
      <alignment horizontal="right" vertical="center"/>
      <protection hidden="1"/>
    </xf>
    <xf numFmtId="229" fontId="8" fillId="24" borderId="49" xfId="1437" applyNumberFormat="1" applyFont="1" applyFill="1" applyBorder="1" applyAlignment="1" applyProtection="1">
      <alignment horizontal="right" vertical="center"/>
      <protection hidden="1"/>
    </xf>
    <xf numFmtId="0" fontId="14" fillId="24" borderId="0" xfId="0" applyFont="1" applyFill="1" applyBorder="1" applyAlignment="1" applyProtection="1">
      <alignment horizontal="right"/>
      <protection hidden="1"/>
    </xf>
    <xf numFmtId="49" fontId="8" fillId="62" borderId="0" xfId="0" applyNumberFormat="1" applyFont="1" applyFill="1" applyAlignment="1" applyProtection="1">
      <alignment horizontal="right" vertical="top"/>
      <protection hidden="1"/>
    </xf>
    <xf numFmtId="0" fontId="13" fillId="24" borderId="0" xfId="0" applyFont="1" applyFill="1" applyBorder="1" applyAlignment="1" applyProtection="1">
      <alignment horizontal="center" vertical="top"/>
      <protection hidden="1"/>
    </xf>
    <xf numFmtId="0" fontId="14" fillId="24" borderId="48" xfId="0" applyFont="1" applyFill="1" applyBorder="1" applyAlignment="1" applyProtection="1">
      <alignment horizontal="left" vertical="center"/>
      <protection hidden="1"/>
    </xf>
    <xf numFmtId="0" fontId="14" fillId="62" borderId="48" xfId="0" applyFont="1" applyFill="1" applyBorder="1" applyAlignment="1" applyProtection="1">
      <alignment horizontal="right"/>
      <protection hidden="1"/>
    </xf>
    <xf numFmtId="41" fontId="8" fillId="24" borderId="60" xfId="1237" applyFont="1" applyFill="1" applyBorder="1" applyAlignment="1" applyProtection="1">
      <alignment horizontal="right" vertical="center"/>
      <protection hidden="1"/>
    </xf>
    <xf numFmtId="193" fontId="8" fillId="24" borderId="32" xfId="1237" applyNumberFormat="1" applyFont="1" applyFill="1" applyBorder="1" applyAlignment="1" applyProtection="1">
      <alignment horizontal="right" vertical="center"/>
      <protection hidden="1"/>
    </xf>
    <xf numFmtId="41" fontId="8" fillId="24" borderId="0" xfId="1237" applyFont="1" applyFill="1" applyBorder="1" applyAlignment="1" applyProtection="1">
      <alignment horizontal="right" vertical="center"/>
      <protection hidden="1"/>
    </xf>
    <xf numFmtId="41" fontId="8" fillId="24" borderId="0" xfId="1237" applyFont="1" applyFill="1" applyBorder="1" applyAlignment="1" applyProtection="1">
      <alignment vertical="center"/>
      <protection hidden="1"/>
    </xf>
    <xf numFmtId="193" fontId="8" fillId="24" borderId="61" xfId="1237" applyNumberFormat="1" applyFont="1" applyFill="1" applyBorder="1" applyAlignment="1" applyProtection="1">
      <alignment horizontal="right" vertical="center"/>
      <protection hidden="1"/>
    </xf>
    <xf numFmtId="41" fontId="8" fillId="24" borderId="113" xfId="1237" applyFont="1" applyFill="1" applyBorder="1" applyAlignment="1" applyProtection="1">
      <alignment horizontal="right" vertical="center"/>
      <protection hidden="1"/>
    </xf>
    <xf numFmtId="0" fontId="14" fillId="24" borderId="0" xfId="1444" applyFont="1" applyFill="1" applyAlignment="1" applyProtection="1">
      <alignment horizontal="right"/>
      <protection hidden="1"/>
    </xf>
    <xf numFmtId="49" fontId="14" fillId="62" borderId="48" xfId="0" applyNumberFormat="1" applyFont="1" applyFill="1" applyBorder="1" applyAlignment="1" applyProtection="1">
      <alignment horizontal="right" vertical="center"/>
      <protection hidden="1"/>
    </xf>
    <xf numFmtId="41" fontId="8" fillId="24" borderId="0" xfId="0" applyNumberFormat="1" applyFont="1" applyFill="1" applyBorder="1" applyAlignment="1" applyProtection="1">
      <alignment horizontal="right" vertical="center"/>
      <protection hidden="1"/>
    </xf>
    <xf numFmtId="0" fontId="212" fillId="24" borderId="120" xfId="0" applyNumberFormat="1" applyFont="1" applyFill="1" applyBorder="1" applyAlignment="1" applyProtection="1">
      <alignment horizontal="center" vertical="center"/>
      <protection hidden="1"/>
    </xf>
    <xf numFmtId="184" fontId="212" fillId="24" borderId="118" xfId="0" applyNumberFormat="1" applyFont="1" applyFill="1" applyBorder="1" applyAlignment="1" applyProtection="1">
      <alignment horizontal="right" vertical="center"/>
      <protection hidden="1"/>
    </xf>
    <xf numFmtId="0" fontId="8" fillId="24" borderId="118" xfId="0" applyFont="1" applyFill="1" applyBorder="1" applyAlignment="1" applyProtection="1">
      <alignment horizontal="right" vertical="center"/>
      <protection hidden="1"/>
    </xf>
    <xf numFmtId="228" fontId="8" fillId="62" borderId="119" xfId="1088" applyNumberFormat="1" applyFont="1" applyFill="1" applyBorder="1" applyAlignment="1" applyProtection="1">
      <alignment horizontal="right" vertical="center"/>
      <protection hidden="1"/>
    </xf>
    <xf numFmtId="228" fontId="8" fillId="62" borderId="118" xfId="1088" applyNumberFormat="1" applyFont="1" applyFill="1" applyBorder="1" applyAlignment="1" applyProtection="1">
      <alignment horizontal="right" vertical="center"/>
      <protection hidden="1"/>
    </xf>
    <xf numFmtId="49" fontId="64" fillId="0" borderId="0" xfId="0" applyNumberFormat="1" applyFont="1" applyFill="1" applyBorder="1" applyAlignment="1" applyProtection="1">
      <alignment horizontal="left" vertical="center"/>
      <protection hidden="1"/>
    </xf>
    <xf numFmtId="49" fontId="64" fillId="0" borderId="0" xfId="0" applyNumberFormat="1" applyFont="1" applyFill="1" applyBorder="1" applyAlignment="1" applyProtection="1">
      <alignment horizontal="center" vertical="center"/>
      <protection hidden="1"/>
    </xf>
    <xf numFmtId="49" fontId="63" fillId="0" borderId="0" xfId="0" applyNumberFormat="1" applyFont="1" applyFill="1" applyBorder="1" applyAlignment="1" applyProtection="1">
      <alignment horizontal="center" vertical="center"/>
      <protection hidden="1"/>
    </xf>
    <xf numFmtId="0" fontId="63" fillId="0" borderId="0" xfId="0" applyFont="1" applyFill="1" applyBorder="1" applyAlignment="1" applyProtection="1">
      <alignment horizontal="center" vertical="center"/>
      <protection hidden="1"/>
    </xf>
    <xf numFmtId="184" fontId="212" fillId="62" borderId="0" xfId="0" applyNumberFormat="1" applyFont="1" applyFill="1" applyBorder="1" applyAlignment="1" applyProtection="1">
      <alignment horizontal="right"/>
      <protection hidden="1"/>
    </xf>
    <xf numFmtId="184" fontId="212" fillId="62" borderId="0" xfId="0" applyNumberFormat="1" applyFont="1" applyFill="1" applyAlignment="1" applyProtection="1">
      <alignment horizontal="right" vertical="center"/>
      <protection hidden="1"/>
    </xf>
    <xf numFmtId="41" fontId="212" fillId="62" borderId="113" xfId="1237" applyNumberFormat="1" applyFont="1" applyFill="1" applyBorder="1" applyAlignment="1" applyProtection="1">
      <alignment horizontal="right" vertical="center"/>
      <protection hidden="1"/>
    </xf>
    <xf numFmtId="41" fontId="212" fillId="62" borderId="113" xfId="0" applyNumberFormat="1" applyFont="1" applyFill="1" applyBorder="1" applyAlignment="1" applyProtection="1">
      <alignment horizontal="right" vertical="center"/>
      <protection hidden="1"/>
    </xf>
    <xf numFmtId="181" fontId="212" fillId="62" borderId="121" xfId="1441" applyNumberFormat="1" applyFont="1" applyFill="1" applyBorder="1" applyAlignment="1" applyProtection="1">
      <alignment horizontal="center" vertical="center" wrapText="1"/>
      <protection hidden="1"/>
    </xf>
    <xf numFmtId="181" fontId="213" fillId="0" borderId="32" xfId="1441" applyNumberFormat="1" applyFont="1" applyFill="1" applyBorder="1" applyAlignment="1" applyProtection="1">
      <alignment horizontal="center" vertical="center" wrapText="1"/>
      <protection hidden="1"/>
    </xf>
    <xf numFmtId="41" fontId="213" fillId="0" borderId="0" xfId="1237" applyNumberFormat="1" applyFont="1" applyFill="1" applyBorder="1" applyAlignment="1" applyProtection="1">
      <alignment horizontal="right" vertical="center"/>
      <protection hidden="1"/>
    </xf>
    <xf numFmtId="41" fontId="213" fillId="0" borderId="0" xfId="1441" applyNumberFormat="1" applyFont="1" applyFill="1" applyBorder="1" applyAlignment="1" applyProtection="1">
      <alignment vertical="center" wrapText="1"/>
      <protection hidden="1"/>
    </xf>
    <xf numFmtId="41" fontId="213" fillId="0" borderId="31" xfId="0" applyNumberFormat="1" applyFont="1" applyFill="1" applyBorder="1" applyAlignment="1" applyProtection="1">
      <alignment horizontal="left" vertical="center"/>
      <protection hidden="1"/>
    </xf>
    <xf numFmtId="41" fontId="212" fillId="0" borderId="0" xfId="0" applyNumberFormat="1" applyFont="1" applyFill="1" applyBorder="1" applyAlignment="1" applyProtection="1">
      <alignment horizontal="center" vertical="center"/>
      <protection hidden="1"/>
    </xf>
    <xf numFmtId="41" fontId="213" fillId="0" borderId="122" xfId="1441" applyNumberFormat="1" applyFont="1" applyFill="1" applyBorder="1" applyAlignment="1" applyProtection="1">
      <alignment vertical="center" wrapText="1"/>
      <protection hidden="1"/>
    </xf>
    <xf numFmtId="41" fontId="213" fillId="0" borderId="122" xfId="0" applyNumberFormat="1" applyFont="1" applyFill="1" applyBorder="1" applyAlignment="1" applyProtection="1">
      <alignment vertical="center"/>
      <protection hidden="1"/>
    </xf>
    <xf numFmtId="41" fontId="213" fillId="0" borderId="122" xfId="1237" applyNumberFormat="1" applyFont="1" applyFill="1" applyBorder="1" applyAlignment="1" applyProtection="1">
      <alignment horizontal="right" vertical="center"/>
      <protection hidden="1"/>
    </xf>
    <xf numFmtId="41" fontId="213" fillId="0" borderId="122" xfId="0" applyNumberFormat="1" applyFont="1" applyFill="1" applyBorder="1" applyAlignment="1" applyProtection="1">
      <alignment horizontal="right" vertical="center"/>
      <protection hidden="1"/>
    </xf>
    <xf numFmtId="0" fontId="14" fillId="62" borderId="0" xfId="1444" applyFont="1" applyFill="1" applyBorder="1" applyAlignment="1" applyProtection="1">
      <alignment horizontal="right"/>
      <protection hidden="1"/>
    </xf>
    <xf numFmtId="41" fontId="8" fillId="62" borderId="120" xfId="0" applyNumberFormat="1" applyFont="1" applyFill="1" applyBorder="1" applyAlignment="1" applyProtection="1">
      <alignment horizontal="center" vertical="center"/>
      <protection hidden="1"/>
    </xf>
    <xf numFmtId="177" fontId="8" fillId="62" borderId="113" xfId="1088" applyFont="1" applyFill="1" applyBorder="1" applyAlignment="1" applyProtection="1">
      <alignment vertical="center"/>
      <protection hidden="1"/>
    </xf>
    <xf numFmtId="41" fontId="14" fillId="62" borderId="119" xfId="0" applyNumberFormat="1" applyFont="1" applyFill="1" applyBorder="1" applyAlignment="1" applyProtection="1">
      <alignment horizontal="center" vertical="center"/>
      <protection hidden="1"/>
    </xf>
    <xf numFmtId="41" fontId="244" fillId="62" borderId="31" xfId="0" applyNumberFormat="1" applyFont="1" applyFill="1" applyBorder="1" applyAlignment="1" applyProtection="1">
      <alignment horizontal="left" vertical="center"/>
      <protection hidden="1"/>
    </xf>
    <xf numFmtId="41" fontId="244" fillId="62" borderId="0" xfId="0" applyNumberFormat="1" applyFont="1" applyFill="1" applyBorder="1" applyAlignment="1" applyProtection="1">
      <alignment horizontal="left" vertical="center"/>
      <protection hidden="1"/>
    </xf>
    <xf numFmtId="41" fontId="245" fillId="62" borderId="0" xfId="0" applyNumberFormat="1" applyFont="1" applyFill="1" applyBorder="1" applyAlignment="1" applyProtection="1">
      <alignment horizontal="left" vertical="center"/>
      <protection hidden="1"/>
    </xf>
    <xf numFmtId="41" fontId="213" fillId="62" borderId="0" xfId="1088" applyNumberFormat="1" applyFont="1" applyFill="1" applyBorder="1" applyAlignment="1" applyProtection="1">
      <alignment vertical="center"/>
      <protection hidden="1"/>
    </xf>
    <xf numFmtId="41" fontId="212" fillId="62" borderId="31" xfId="0" applyNumberFormat="1" applyFont="1" applyFill="1" applyBorder="1" applyAlignment="1" applyProtection="1">
      <alignment horizontal="center" vertical="center"/>
      <protection hidden="1"/>
    </xf>
    <xf numFmtId="41" fontId="212" fillId="62" borderId="0" xfId="1398" applyNumberFormat="1" applyFont="1" applyFill="1" applyBorder="1" applyAlignment="1" applyProtection="1">
      <alignment vertical="center"/>
      <protection hidden="1"/>
    </xf>
    <xf numFmtId="41" fontId="212" fillId="62" borderId="118" xfId="1398" applyNumberFormat="1" applyFont="1" applyFill="1" applyBorder="1" applyAlignment="1" applyProtection="1">
      <alignment vertical="center"/>
      <protection hidden="1"/>
    </xf>
    <xf numFmtId="41" fontId="212" fillId="0" borderId="113" xfId="1398" applyNumberFormat="1" applyFont="1" applyFill="1" applyBorder="1" applyAlignment="1" applyProtection="1">
      <alignment vertical="center"/>
      <protection hidden="1"/>
    </xf>
    <xf numFmtId="41" fontId="212" fillId="0" borderId="113" xfId="1088" applyNumberFormat="1" applyFont="1" applyBorder="1" applyAlignment="1" applyProtection="1">
      <alignment vertical="center"/>
      <protection hidden="1"/>
    </xf>
    <xf numFmtId="0" fontId="226" fillId="62" borderId="0" xfId="0" applyFont="1" applyFill="1" applyBorder="1" applyAlignment="1" applyProtection="1">
      <protection hidden="1"/>
    </xf>
    <xf numFmtId="0" fontId="225" fillId="62" borderId="0" xfId="0" applyFont="1" applyFill="1" applyBorder="1" applyAlignment="1" applyProtection="1">
      <alignment horizontal="left"/>
      <protection hidden="1"/>
    </xf>
    <xf numFmtId="0" fontId="227" fillId="24" borderId="0" xfId="0" applyFont="1" applyFill="1" applyAlignment="1" applyProtection="1">
      <alignment horizontal="right" vertical="center"/>
      <protection hidden="1"/>
    </xf>
    <xf numFmtId="0" fontId="212" fillId="24" borderId="35" xfId="0" applyFont="1" applyFill="1" applyBorder="1" applyAlignment="1" applyProtection="1">
      <alignment horizontal="center" vertical="center" wrapText="1"/>
      <protection hidden="1"/>
    </xf>
    <xf numFmtId="0" fontId="212" fillId="24" borderId="32" xfId="0" applyNumberFormat="1" applyFont="1" applyFill="1" applyBorder="1" applyAlignment="1" applyProtection="1">
      <alignment horizontal="center" vertical="center"/>
      <protection hidden="1"/>
    </xf>
    <xf numFmtId="0" fontId="212" fillId="24" borderId="22" xfId="0" applyFont="1" applyFill="1" applyBorder="1" applyAlignment="1" applyProtection="1">
      <alignment horizontal="center" vertical="center"/>
      <protection hidden="1"/>
    </xf>
    <xf numFmtId="0" fontId="225" fillId="24" borderId="0" xfId="0" applyFont="1" applyFill="1" applyBorder="1" applyAlignment="1" applyProtection="1">
      <alignment horizontal="right"/>
      <protection hidden="1"/>
    </xf>
    <xf numFmtId="0" fontId="228" fillId="24" borderId="0" xfId="0" applyFont="1" applyFill="1" applyBorder="1" applyAlignment="1" applyProtection="1">
      <protection hidden="1"/>
    </xf>
    <xf numFmtId="0" fontId="227" fillId="62" borderId="48" xfId="0" applyNumberFormat="1" applyFont="1" applyFill="1" applyBorder="1" applyAlignment="1" applyProtection="1">
      <alignment horizontal="left"/>
      <protection hidden="1"/>
    </xf>
    <xf numFmtId="0" fontId="228" fillId="24" borderId="48" xfId="0" applyFont="1" applyFill="1" applyBorder="1" applyAlignment="1" applyProtection="1">
      <alignment horizontal="left"/>
      <protection hidden="1"/>
    </xf>
    <xf numFmtId="0" fontId="212" fillId="24" borderId="44" xfId="0" applyFont="1" applyFill="1" applyBorder="1" applyAlignment="1" applyProtection="1">
      <alignment horizontal="center" vertical="center"/>
      <protection hidden="1"/>
    </xf>
    <xf numFmtId="0" fontId="212" fillId="62" borderId="0" xfId="0" applyFont="1" applyFill="1" applyBorder="1" applyAlignment="1" applyProtection="1">
      <alignment horizontal="center" vertical="center"/>
      <protection hidden="1"/>
    </xf>
    <xf numFmtId="41" fontId="212" fillId="62" borderId="32" xfId="1243" quotePrefix="1" applyNumberFormat="1" applyFont="1" applyFill="1" applyBorder="1" applyAlignment="1" applyProtection="1">
      <alignment horizontal="center" vertical="center"/>
      <protection hidden="1"/>
    </xf>
    <xf numFmtId="0" fontId="212" fillId="62" borderId="0" xfId="0" applyNumberFormat="1" applyFont="1" applyFill="1" applyAlignment="1" applyProtection="1">
      <alignment horizontal="right" vertical="top"/>
      <protection hidden="1"/>
    </xf>
    <xf numFmtId="41" fontId="229" fillId="62" borderId="0" xfId="1245" applyNumberFormat="1" applyFont="1" applyFill="1" applyAlignment="1" applyProtection="1">
      <alignment horizontal="center" vertical="center"/>
      <protection hidden="1"/>
    </xf>
    <xf numFmtId="41" fontId="233" fillId="62" borderId="0" xfId="1245" applyNumberFormat="1" applyFont="1" applyFill="1" applyAlignment="1" applyProtection="1">
      <alignment horizontal="center" vertical="center"/>
      <protection hidden="1"/>
    </xf>
    <xf numFmtId="177" fontId="12" fillId="62" borderId="0" xfId="1246" applyFont="1" applyFill="1" applyAlignment="1" applyProtection="1">
      <alignment horizontal="center" vertical="center"/>
      <protection hidden="1"/>
    </xf>
    <xf numFmtId="0" fontId="8" fillId="62" borderId="33" xfId="0" applyFont="1" applyFill="1" applyBorder="1" applyAlignment="1" applyProtection="1">
      <alignment horizontal="center" vertical="center"/>
      <protection hidden="1"/>
    </xf>
    <xf numFmtId="0" fontId="13" fillId="62" borderId="0" xfId="0" applyFont="1" applyFill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center" vertical="center" wrapText="1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0" fontId="8" fillId="62" borderId="30" xfId="0" applyFont="1" applyFill="1" applyBorder="1" applyAlignment="1" applyProtection="1">
      <alignment horizontal="center" vertical="center" wrapText="1"/>
      <protection hidden="1"/>
    </xf>
    <xf numFmtId="177" fontId="8" fillId="62" borderId="40" xfId="1246" applyFont="1" applyFill="1" applyBorder="1" applyAlignment="1" applyProtection="1">
      <alignment horizontal="center" vertical="center" wrapText="1"/>
      <protection hidden="1"/>
    </xf>
    <xf numFmtId="177" fontId="8" fillId="62" borderId="68" xfId="1246" applyFont="1" applyFill="1" applyBorder="1" applyAlignment="1" applyProtection="1">
      <alignment horizontal="center" vertical="center" wrapText="1"/>
      <protection hidden="1"/>
    </xf>
    <xf numFmtId="0" fontId="10" fillId="62" borderId="32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1437" applyFont="1" applyFill="1" applyAlignment="1" applyProtection="1">
      <alignment horizontal="center" vertical="center"/>
      <protection hidden="1"/>
    </xf>
    <xf numFmtId="0" fontId="10" fillId="62" borderId="0" xfId="1437" quotePrefix="1" applyNumberFormat="1" applyFont="1" applyFill="1" applyBorder="1" applyAlignment="1" applyProtection="1">
      <alignment horizontal="center" vertical="center"/>
      <protection hidden="1"/>
    </xf>
    <xf numFmtId="0" fontId="14" fillId="62" borderId="0" xfId="1437" applyNumberFormat="1" applyFont="1" applyFill="1" applyBorder="1" applyAlignment="1" applyProtection="1">
      <alignment horizontal="center"/>
      <protection hidden="1"/>
    </xf>
    <xf numFmtId="0" fontId="12" fillId="62" borderId="0" xfId="0" applyFont="1" applyFill="1" applyBorder="1" applyAlignment="1" applyProtection="1">
      <alignment horizontal="center" vertical="center"/>
      <protection hidden="1"/>
    </xf>
    <xf numFmtId="0" fontId="12" fillId="62" borderId="0" xfId="1437" applyFont="1" applyFill="1" applyBorder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horizontal="right" vertical="top"/>
      <protection hidden="1"/>
    </xf>
    <xf numFmtId="0" fontId="13" fillId="62" borderId="0" xfId="0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Alignment="1" applyProtection="1">
      <alignment horizontal="center" vertical="center"/>
      <protection hidden="1"/>
    </xf>
    <xf numFmtId="0" fontId="8" fillId="62" borderId="44" xfId="0" applyFont="1" applyFill="1" applyBorder="1" applyAlignment="1" applyProtection="1">
      <alignment horizontal="center" vertical="center"/>
      <protection hidden="1"/>
    </xf>
    <xf numFmtId="0" fontId="8" fillId="62" borderId="27" xfId="0" applyFont="1" applyFill="1" applyBorder="1" applyAlignment="1" applyProtection="1">
      <alignment horizontal="center" vertical="center"/>
      <protection hidden="1"/>
    </xf>
    <xf numFmtId="0" fontId="8" fillId="62" borderId="26" xfId="0" applyFont="1" applyFill="1" applyBorder="1" applyAlignment="1" applyProtection="1">
      <alignment horizontal="center" vertical="center"/>
      <protection hidden="1"/>
    </xf>
    <xf numFmtId="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0" fillId="62" borderId="0" xfId="0" applyFill="1" applyBorder="1" applyAlignment="1" applyProtection="1">
      <alignment horizontal="center" vertical="center"/>
      <protection hidden="1"/>
    </xf>
    <xf numFmtId="0" fontId="15" fillId="24" borderId="0" xfId="0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center" vertical="center"/>
      <protection hidden="1"/>
    </xf>
    <xf numFmtId="0" fontId="8" fillId="62" borderId="30" xfId="0" applyFont="1" applyFill="1" applyBorder="1" applyAlignment="1" applyProtection="1">
      <alignment horizontal="center" vertical="center"/>
      <protection hidden="1"/>
    </xf>
    <xf numFmtId="4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Border="1" applyAlignment="1" applyProtection="1">
      <alignment horizontal="center" vertical="top"/>
      <protection hidden="1"/>
    </xf>
    <xf numFmtId="4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Alignment="1" applyProtection="1">
      <alignment horizontal="center" vertical="top"/>
      <protection hidden="1"/>
    </xf>
    <xf numFmtId="179" fontId="14" fillId="24" borderId="3" xfId="0" applyNumberFormat="1" applyFont="1" applyFill="1" applyBorder="1" applyAlignment="1" applyProtection="1">
      <alignment horizontal="center" vertical="center"/>
      <protection hidden="1"/>
    </xf>
    <xf numFmtId="1" fontId="8" fillId="62" borderId="0" xfId="0" applyNumberFormat="1" applyFont="1" applyFill="1" applyAlignment="1" applyProtection="1">
      <alignment horizontal="right" vertical="top"/>
      <protection hidden="1"/>
    </xf>
    <xf numFmtId="0" fontId="8" fillId="62" borderId="0" xfId="0" applyFont="1" applyFill="1" applyBorder="1" applyAlignment="1" applyProtection="1">
      <alignment horizontal="right" vertical="center"/>
      <protection hidden="1"/>
    </xf>
    <xf numFmtId="0" fontId="10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179" fontId="14" fillId="24" borderId="48" xfId="0" applyNumberFormat="1" applyFont="1" applyFill="1" applyBorder="1" applyAlignment="1" applyProtection="1">
      <alignment horizontal="right"/>
      <protection hidden="1"/>
    </xf>
    <xf numFmtId="0" fontId="8" fillId="0" borderId="0" xfId="1444" applyFont="1" applyBorder="1" applyAlignment="1" applyProtection="1">
      <alignment horizontal="center" vertical="center"/>
      <protection hidden="1"/>
    </xf>
    <xf numFmtId="0" fontId="8" fillId="62" borderId="73" xfId="0" applyFont="1" applyFill="1" applyBorder="1" applyAlignment="1" applyProtection="1">
      <alignment horizontal="center" vertical="center" wrapText="1"/>
      <protection hidden="1"/>
    </xf>
    <xf numFmtId="0" fontId="8" fillId="62" borderId="72" xfId="0" applyFont="1" applyFill="1" applyBorder="1" applyAlignment="1" applyProtection="1">
      <alignment horizontal="center" vertical="center" wrapText="1"/>
      <protection hidden="1"/>
    </xf>
    <xf numFmtId="0" fontId="8" fillId="62" borderId="71" xfId="0" applyFont="1" applyFill="1" applyBorder="1" applyAlignment="1" applyProtection="1">
      <alignment horizontal="center" vertical="center" wrapText="1"/>
      <protection hidden="1"/>
    </xf>
    <xf numFmtId="181" fontId="8" fillId="62" borderId="22" xfId="1247" applyNumberFormat="1" applyFont="1" applyFill="1" applyBorder="1" applyAlignment="1" applyProtection="1">
      <alignment horizontal="center" vertical="center"/>
      <protection hidden="1"/>
    </xf>
    <xf numFmtId="0" fontId="8" fillId="0" borderId="80" xfId="1444" applyFont="1" applyBorder="1" applyAlignment="1" applyProtection="1">
      <alignment horizontal="center" vertical="center" wrapText="1"/>
      <protection hidden="1"/>
    </xf>
    <xf numFmtId="0" fontId="8" fillId="62" borderId="26" xfId="1444" applyFont="1" applyFill="1" applyBorder="1" applyAlignment="1" applyProtection="1">
      <alignment horizontal="center" vertical="center" wrapText="1"/>
      <protection hidden="1"/>
    </xf>
    <xf numFmtId="0" fontId="8" fillId="0" borderId="80" xfId="1444" applyFont="1" applyBorder="1" applyAlignment="1" applyProtection="1">
      <alignment horizontal="center" vertical="center" wrapText="1" shrinkToFit="1"/>
      <protection hidden="1"/>
    </xf>
    <xf numFmtId="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center" vertical="center"/>
      <protection hidden="1"/>
    </xf>
    <xf numFmtId="4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0" borderId="0" xfId="1444" applyFont="1" applyBorder="1" applyAlignment="1" applyProtection="1">
      <alignment horizontal="center" vertical="center"/>
      <protection hidden="1"/>
    </xf>
    <xf numFmtId="177" fontId="246" fillId="0" borderId="0" xfId="1088" applyFont="1" applyProtection="1">
      <protection hidden="1"/>
    </xf>
    <xf numFmtId="177" fontId="246" fillId="0" borderId="119" xfId="1088" applyFont="1" applyBorder="1" applyProtection="1">
      <protection hidden="1"/>
    </xf>
    <xf numFmtId="0" fontId="8" fillId="24" borderId="113" xfId="0" applyFont="1" applyFill="1" applyBorder="1" applyAlignment="1" applyProtection="1">
      <alignment horizontal="right" vertical="center"/>
      <protection locked="0" hidden="1"/>
    </xf>
    <xf numFmtId="3" fontId="212" fillId="62" borderId="0" xfId="1237" applyNumberFormat="1" applyFont="1" applyFill="1" applyBorder="1" applyAlignment="1" applyProtection="1">
      <alignment horizontal="right" vertical="center"/>
      <protection locked="0" hidden="1"/>
    </xf>
    <xf numFmtId="3" fontId="212" fillId="62" borderId="113" xfId="1237" applyNumberFormat="1" applyFont="1" applyFill="1" applyBorder="1" applyAlignment="1" applyProtection="1">
      <alignment horizontal="right" vertical="center"/>
      <protection locked="0" hidden="1"/>
    </xf>
    <xf numFmtId="184" fontId="212" fillId="62" borderId="0" xfId="1237" applyNumberFormat="1" applyFont="1" applyFill="1" applyBorder="1" applyAlignment="1" applyProtection="1">
      <alignment horizontal="right" vertical="center"/>
      <protection locked="0" hidden="1"/>
    </xf>
    <xf numFmtId="184" fontId="212" fillId="62" borderId="113" xfId="1237" applyNumberFormat="1" applyFont="1" applyFill="1" applyBorder="1" applyAlignment="1" applyProtection="1">
      <alignment horizontal="right" vertical="center"/>
      <protection locked="0" hidden="1"/>
    </xf>
    <xf numFmtId="0" fontId="212" fillId="62" borderId="0" xfId="0" applyFont="1" applyFill="1" applyBorder="1" applyAlignment="1" applyProtection="1">
      <alignment horizontal="center" vertical="center"/>
      <protection locked="0" hidden="1"/>
    </xf>
    <xf numFmtId="3" fontId="212" fillId="62" borderId="31" xfId="1237" applyNumberFormat="1" applyFont="1" applyFill="1" applyBorder="1" applyAlignment="1" applyProtection="1">
      <alignment horizontal="right"/>
      <protection locked="0" hidden="1"/>
    </xf>
    <xf numFmtId="3" fontId="212" fillId="62" borderId="119" xfId="1237" applyNumberFormat="1" applyFont="1" applyFill="1" applyBorder="1" applyAlignment="1" applyProtection="1">
      <alignment horizontal="right"/>
      <protection locked="0" hidden="1"/>
    </xf>
    <xf numFmtId="184" fontId="212" fillId="62" borderId="0" xfId="0" applyNumberFormat="1" applyFont="1" applyFill="1" applyBorder="1" applyAlignment="1" applyProtection="1">
      <protection locked="0" hidden="1"/>
    </xf>
    <xf numFmtId="230" fontId="212" fillId="62" borderId="0" xfId="0" applyNumberFormat="1" applyFont="1" applyFill="1" applyAlignment="1" applyProtection="1">
      <alignment vertical="center"/>
      <protection locked="0" hidden="1"/>
    </xf>
    <xf numFmtId="184" fontId="212" fillId="62" borderId="0" xfId="0" applyNumberFormat="1" applyFont="1" applyFill="1" applyAlignment="1" applyProtection="1">
      <alignment vertical="center"/>
      <protection locked="0" hidden="1"/>
    </xf>
    <xf numFmtId="228" fontId="212" fillId="62" borderId="0" xfId="1310" applyNumberFormat="1" applyFont="1" applyFill="1" applyBorder="1" applyAlignment="1" applyProtection="1">
      <alignment horizontal="right" vertical="center"/>
      <protection locked="0" hidden="1"/>
    </xf>
    <xf numFmtId="228" fontId="212" fillId="62" borderId="113" xfId="1310" applyNumberFormat="1" applyFont="1" applyFill="1" applyBorder="1" applyAlignment="1" applyProtection="1">
      <alignment horizontal="right" vertical="center"/>
      <protection locked="0" hidden="1"/>
    </xf>
    <xf numFmtId="49" fontId="213" fillId="62" borderId="32" xfId="1243" quotePrefix="1" applyNumberFormat="1" applyFont="1" applyFill="1" applyBorder="1" applyAlignment="1" applyProtection="1">
      <alignment horizontal="center" vertical="center"/>
      <protection hidden="1"/>
    </xf>
    <xf numFmtId="49" fontId="213" fillId="62" borderId="31" xfId="1243" quotePrefix="1" applyNumberFormat="1" applyFont="1" applyFill="1" applyBorder="1" applyAlignment="1" applyProtection="1">
      <alignment horizontal="center" vertical="center"/>
      <protection hidden="1"/>
    </xf>
    <xf numFmtId="41" fontId="212" fillId="62" borderId="0" xfId="0" applyNumberFormat="1" applyFont="1" applyFill="1" applyBorder="1" applyAlignment="1" applyProtection="1">
      <alignment vertical="center"/>
      <protection locked="0" hidden="1"/>
    </xf>
    <xf numFmtId="41" fontId="212" fillId="62" borderId="0" xfId="1237" applyFont="1" applyFill="1" applyBorder="1" applyAlignment="1" applyProtection="1">
      <alignment vertical="center"/>
      <protection locked="0" hidden="1"/>
    </xf>
    <xf numFmtId="41" fontId="212" fillId="62" borderId="0" xfId="1441" applyNumberFormat="1" applyFont="1" applyFill="1" applyBorder="1" applyAlignment="1" applyProtection="1">
      <alignment vertical="center"/>
      <protection locked="0" hidden="1"/>
    </xf>
    <xf numFmtId="41" fontId="212" fillId="62" borderId="0" xfId="0" applyNumberFormat="1" applyFont="1" applyFill="1" applyBorder="1" applyAlignment="1" applyProtection="1">
      <alignment horizontal="center" vertical="center"/>
      <protection locked="0" hidden="1"/>
    </xf>
    <xf numFmtId="41" fontId="212" fillId="62" borderId="31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113" xfId="0" applyNumberFormat="1" applyFont="1" applyFill="1" applyBorder="1" applyAlignment="1" applyProtection="1">
      <alignment vertical="center"/>
      <protection locked="0" hidden="1"/>
    </xf>
    <xf numFmtId="41" fontId="212" fillId="62" borderId="0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113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10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47" xfId="1441" applyNumberFormat="1" applyFont="1" applyFill="1" applyBorder="1" applyAlignment="1" applyProtection="1">
      <alignment vertical="center"/>
      <protection locked="0" hidden="1"/>
    </xf>
    <xf numFmtId="41" fontId="212" fillId="62" borderId="49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60" xfId="0" applyNumberFormat="1" applyFont="1" applyFill="1" applyBorder="1" applyAlignment="1" applyProtection="1">
      <alignment vertical="center"/>
      <protection locked="0" hidden="1"/>
    </xf>
    <xf numFmtId="41" fontId="212" fillId="62" borderId="60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66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10" xfId="0" applyNumberFormat="1" applyFont="1" applyFill="1" applyBorder="1" applyAlignment="1" applyProtection="1">
      <alignment vertical="center"/>
      <protection locked="0" hidden="1"/>
    </xf>
    <xf numFmtId="41" fontId="212" fillId="62" borderId="32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120" xfId="1237" applyNumberFormat="1" applyFont="1" applyFill="1" applyBorder="1" applyAlignment="1" applyProtection="1">
      <alignment horizontal="right" vertical="center"/>
      <protection locked="0" hidden="1"/>
    </xf>
    <xf numFmtId="41" fontId="212" fillId="62" borderId="0" xfId="1088" applyNumberFormat="1" applyFont="1" applyFill="1" applyBorder="1" applyAlignment="1" applyProtection="1">
      <alignment vertical="center"/>
      <protection locked="0" hidden="1"/>
    </xf>
    <xf numFmtId="41" fontId="212" fillId="62" borderId="60" xfId="1088" applyNumberFormat="1" applyFont="1" applyFill="1" applyBorder="1" applyAlignment="1" applyProtection="1">
      <alignment vertical="center"/>
      <protection locked="0" hidden="1"/>
    </xf>
    <xf numFmtId="0" fontId="213" fillId="63" borderId="31" xfId="4018" applyFont="1" applyFill="1" applyBorder="1" applyAlignment="1" applyProtection="1">
      <alignment horizontal="distributed" vertical="center"/>
      <protection hidden="1"/>
    </xf>
    <xf numFmtId="0" fontId="212" fillId="0" borderId="31" xfId="4018" applyFont="1" applyFill="1" applyBorder="1" applyAlignment="1" applyProtection="1">
      <alignment horizontal="distributed" vertical="center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41" fontId="8" fillId="62" borderId="0" xfId="0" applyNumberFormat="1" applyFont="1" applyFill="1" applyAlignment="1" applyProtection="1">
      <alignment horizontal="right" vertical="center"/>
      <protection locked="0" hidden="1"/>
    </xf>
    <xf numFmtId="0" fontId="8" fillId="0" borderId="0" xfId="0" applyFont="1" applyAlignment="1" applyProtection="1">
      <alignment horizontal="right" vertical="center"/>
      <protection locked="0" hidden="1"/>
    </xf>
    <xf numFmtId="184" fontId="8" fillId="62" borderId="0" xfId="0" applyNumberFormat="1" applyFont="1" applyFill="1" applyBorder="1" applyAlignment="1" applyProtection="1">
      <alignment vertical="top"/>
      <protection locked="0" hidden="1"/>
    </xf>
    <xf numFmtId="187" fontId="242" fillId="0" borderId="0" xfId="0" applyNumberFormat="1" applyFont="1" applyAlignment="1" applyProtection="1">
      <alignment vertical="top"/>
      <protection locked="0" hidden="1"/>
    </xf>
    <xf numFmtId="49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49" fontId="8" fillId="24" borderId="32" xfId="0" quotePrefix="1" applyNumberFormat="1" applyFont="1" applyFill="1" applyBorder="1" applyAlignment="1" applyProtection="1">
      <alignment horizontal="center" vertical="center"/>
      <protection hidden="1"/>
    </xf>
    <xf numFmtId="49" fontId="8" fillId="62" borderId="31" xfId="0" quotePrefix="1" applyNumberFormat="1" applyFont="1" applyFill="1" applyBorder="1" applyAlignment="1" applyProtection="1">
      <alignment horizontal="center" vertical="center"/>
      <protection hidden="1"/>
    </xf>
    <xf numFmtId="184" fontId="211" fillId="0" borderId="0" xfId="1366" applyNumberFormat="1" applyFont="1" applyFill="1" applyBorder="1" applyAlignment="1" applyProtection="1">
      <alignment horizontal="right" vertical="center" wrapText="1"/>
      <protection locked="0" hidden="1"/>
    </xf>
    <xf numFmtId="184" fontId="211" fillId="0" borderId="113" xfId="1366" applyNumberFormat="1" applyFont="1" applyFill="1" applyBorder="1" applyAlignment="1" applyProtection="1">
      <alignment horizontal="right" vertical="center" wrapText="1"/>
      <protection locked="0" hidden="1"/>
    </xf>
    <xf numFmtId="184" fontId="211" fillId="62" borderId="0" xfId="1366" applyNumberFormat="1" applyFont="1" applyFill="1" applyBorder="1" applyAlignment="1" applyProtection="1">
      <alignment horizontal="right" vertical="center" wrapText="1"/>
      <protection locked="0" hidden="1"/>
    </xf>
    <xf numFmtId="184" fontId="212" fillId="0" borderId="0" xfId="1366" applyNumberFormat="1" applyFont="1" applyFill="1" applyBorder="1" applyProtection="1">
      <alignment vertical="center"/>
      <protection locked="0" hidden="1"/>
    </xf>
    <xf numFmtId="49" fontId="8" fillId="62" borderId="0" xfId="0" quotePrefix="1" applyNumberFormat="1" applyFont="1" applyFill="1" applyBorder="1" applyAlignment="1" applyProtection="1">
      <alignment horizontal="center" vertical="center"/>
      <protection hidden="1"/>
    </xf>
    <xf numFmtId="228" fontId="8" fillId="62" borderId="0" xfId="1088" applyNumberFormat="1" applyFont="1" applyFill="1" applyBorder="1" applyAlignment="1" applyProtection="1">
      <alignment horizontal="right" vertical="center"/>
      <protection locked="0" hidden="1"/>
    </xf>
    <xf numFmtId="228" fontId="8" fillId="62" borderId="0" xfId="1088" applyNumberFormat="1" applyFont="1" applyFill="1" applyBorder="1" applyAlignment="1" applyProtection="1">
      <alignment vertical="center"/>
      <protection locked="0" hidden="1"/>
    </xf>
    <xf numFmtId="3" fontId="242" fillId="0" borderId="0" xfId="0" applyNumberFormat="1" applyFont="1" applyAlignment="1" applyProtection="1">
      <alignment vertical="center"/>
      <protection locked="0" hidden="1"/>
    </xf>
    <xf numFmtId="228" fontId="8" fillId="62" borderId="118" xfId="1088" applyNumberFormat="1" applyFont="1" applyFill="1" applyBorder="1" applyAlignment="1" applyProtection="1">
      <alignment horizontal="right" vertical="center"/>
      <protection locked="0" hidden="1"/>
    </xf>
    <xf numFmtId="3" fontId="242" fillId="0" borderId="0" xfId="0" applyNumberFormat="1" applyFont="1" applyProtection="1">
      <protection locked="0" hidden="1"/>
    </xf>
    <xf numFmtId="3" fontId="8" fillId="0" borderId="0" xfId="0" applyNumberFormat="1" applyFont="1" applyAlignment="1" applyProtection="1">
      <alignment horizontal="right" vertical="center"/>
      <protection locked="0" hidden="1"/>
    </xf>
    <xf numFmtId="228" fontId="8" fillId="62" borderId="32" xfId="1088" applyNumberFormat="1" applyFont="1" applyFill="1" applyBorder="1" applyAlignment="1" applyProtection="1">
      <alignment horizontal="right" vertical="center"/>
      <protection locked="0" hidden="1"/>
    </xf>
    <xf numFmtId="228" fontId="8" fillId="62" borderId="120" xfId="1088" applyNumberFormat="1" applyFont="1" applyFill="1" applyBorder="1" applyAlignment="1" applyProtection="1">
      <alignment horizontal="right" vertical="center"/>
      <protection locked="0" hidden="1"/>
    </xf>
    <xf numFmtId="181" fontId="8" fillId="62" borderId="0" xfId="1088" applyNumberFormat="1" applyFont="1" applyFill="1" applyBorder="1" applyAlignment="1" applyProtection="1">
      <alignment vertical="center"/>
      <protection locked="0" hidden="1"/>
    </xf>
    <xf numFmtId="181" fontId="8" fillId="62" borderId="118" xfId="1088" applyNumberFormat="1" applyFont="1" applyFill="1" applyBorder="1" applyAlignment="1" applyProtection="1">
      <alignment horizontal="right" vertical="center"/>
      <protection locked="0" hidden="1"/>
    </xf>
    <xf numFmtId="181" fontId="8" fillId="62" borderId="118" xfId="1088" applyNumberFormat="1" applyFont="1" applyFill="1" applyBorder="1" applyAlignment="1" applyProtection="1">
      <alignment vertical="center"/>
      <protection locked="0" hidden="1"/>
    </xf>
    <xf numFmtId="41" fontId="8" fillId="62" borderId="0" xfId="1088" applyNumberFormat="1" applyFont="1" applyFill="1" applyBorder="1" applyAlignment="1" applyProtection="1">
      <alignment vertical="center"/>
      <protection locked="0" hidden="1"/>
    </xf>
    <xf numFmtId="41" fontId="8" fillId="62" borderId="118" xfId="1088" applyNumberFormat="1" applyFont="1" applyFill="1" applyBorder="1" applyAlignment="1" applyProtection="1">
      <alignment horizontal="center" vertical="center"/>
      <protection locked="0" hidden="1"/>
    </xf>
    <xf numFmtId="177" fontId="8" fillId="62" borderId="0" xfId="1088" applyFont="1" applyFill="1" applyAlignment="1" applyProtection="1">
      <alignment vertical="center"/>
      <protection locked="0" hidden="1"/>
    </xf>
    <xf numFmtId="41" fontId="8" fillId="62" borderId="0" xfId="1437" applyNumberFormat="1" applyFont="1" applyFill="1" applyBorder="1" applyAlignment="1" applyProtection="1">
      <alignment horizontal="right" vertical="center"/>
      <protection locked="0" hidden="1"/>
    </xf>
    <xf numFmtId="187" fontId="8" fillId="0" borderId="0" xfId="0" applyNumberFormat="1" applyFont="1" applyAlignment="1" applyProtection="1">
      <alignment horizontal="right" vertical="center"/>
      <protection locked="0" hidden="1"/>
    </xf>
    <xf numFmtId="41" fontId="8" fillId="62" borderId="113" xfId="1437" applyNumberFormat="1" applyFont="1" applyFill="1" applyBorder="1" applyAlignment="1" applyProtection="1">
      <alignment horizontal="right" vertical="center"/>
      <protection hidden="1"/>
    </xf>
    <xf numFmtId="3" fontId="242" fillId="0" borderId="0" xfId="0" applyNumberFormat="1" applyFont="1" applyAlignment="1" applyProtection="1">
      <alignment horizontal="right" vertical="center"/>
      <protection locked="0" hidden="1"/>
    </xf>
    <xf numFmtId="41" fontId="19" fillId="24" borderId="0" xfId="1242" applyNumberFormat="1" applyFont="1" applyFill="1" applyBorder="1" applyAlignment="1" applyProtection="1">
      <alignment horizontal="right" vertical="center"/>
      <protection locked="0" hidden="1"/>
    </xf>
    <xf numFmtId="49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49" fontId="10" fillId="62" borderId="31" xfId="0" quotePrefix="1" applyNumberFormat="1" applyFont="1" applyFill="1" applyBorder="1" applyAlignment="1" applyProtection="1">
      <alignment horizontal="center" vertical="center"/>
      <protection hidden="1"/>
    </xf>
    <xf numFmtId="41" fontId="19" fillId="62" borderId="0" xfId="1237" applyFont="1" applyFill="1" applyBorder="1" applyAlignment="1" applyProtection="1">
      <alignment vertical="center"/>
      <protection locked="0" hidden="1"/>
    </xf>
    <xf numFmtId="41" fontId="19" fillId="62" borderId="0" xfId="1237" applyFont="1" applyFill="1" applyBorder="1" applyAlignment="1" applyProtection="1">
      <alignment horizontal="center" vertical="center"/>
      <protection locked="0" hidden="1"/>
    </xf>
    <xf numFmtId="41" fontId="19" fillId="62" borderId="113" xfId="1237" applyFont="1" applyFill="1" applyBorder="1" applyAlignment="1" applyProtection="1">
      <alignment vertical="center"/>
      <protection locked="0" hidden="1"/>
    </xf>
    <xf numFmtId="41" fontId="8" fillId="62" borderId="0" xfId="1237" applyFont="1" applyFill="1" applyBorder="1" applyAlignment="1" applyProtection="1">
      <alignment vertical="center"/>
      <protection locked="0" hidden="1"/>
    </xf>
    <xf numFmtId="41" fontId="19" fillId="62" borderId="32" xfId="1237" applyFont="1" applyFill="1" applyBorder="1" applyAlignment="1" applyProtection="1">
      <alignment vertical="center"/>
      <protection locked="0" hidden="1"/>
    </xf>
    <xf numFmtId="41" fontId="19" fillId="62" borderId="32" xfId="1237" applyFont="1" applyFill="1" applyBorder="1" applyAlignment="1" applyProtection="1">
      <alignment horizontal="center" vertical="center"/>
      <protection locked="0" hidden="1"/>
    </xf>
    <xf numFmtId="41" fontId="8" fillId="62" borderId="0" xfId="1237" applyFont="1" applyFill="1" applyBorder="1" applyAlignment="1" applyProtection="1">
      <alignment horizontal="center" vertical="center"/>
      <protection locked="0" hidden="1"/>
    </xf>
    <xf numFmtId="41" fontId="8" fillId="62" borderId="113" xfId="1237" applyFont="1" applyFill="1" applyBorder="1" applyAlignment="1" applyProtection="1">
      <alignment vertical="center"/>
      <protection locked="0" hidden="1"/>
    </xf>
    <xf numFmtId="41" fontId="8" fillId="62" borderId="0" xfId="1237" applyFont="1" applyFill="1" applyBorder="1" applyProtection="1">
      <protection locked="0" hidden="1"/>
    </xf>
    <xf numFmtId="41" fontId="8" fillId="62" borderId="113" xfId="1237" applyFont="1" applyFill="1" applyBorder="1" applyProtection="1">
      <protection locked="0" hidden="1"/>
    </xf>
    <xf numFmtId="41" fontId="22" fillId="24" borderId="0" xfId="1439" applyNumberFormat="1" applyFont="1" applyFill="1" applyBorder="1" applyAlignment="1" applyProtection="1">
      <alignment vertical="center" wrapText="1"/>
      <protection locked="0" hidden="1"/>
    </xf>
    <xf numFmtId="41" fontId="22" fillId="24" borderId="0" xfId="1439" applyNumberFormat="1" applyFont="1" applyFill="1" applyBorder="1" applyAlignment="1" applyProtection="1">
      <alignment vertical="center"/>
      <protection locked="0" hidden="1"/>
    </xf>
    <xf numFmtId="41" fontId="10" fillId="62" borderId="0" xfId="0" applyNumberFormat="1" applyFont="1" applyFill="1" applyBorder="1" applyAlignment="1" applyProtection="1">
      <alignment horizontal="right" vertical="center"/>
      <protection locked="0" hidden="1"/>
    </xf>
    <xf numFmtId="41" fontId="22" fillId="24" borderId="10" xfId="1439" applyNumberFormat="1" applyFont="1" applyFill="1" applyBorder="1" applyAlignment="1" applyProtection="1">
      <alignment vertical="center"/>
      <protection locked="0" hidden="1"/>
    </xf>
    <xf numFmtId="41" fontId="8" fillId="62" borderId="0" xfId="0" applyNumberFormat="1" applyFont="1" applyFill="1" applyBorder="1" applyAlignment="1" applyProtection="1">
      <alignment horizontal="right" vertical="center"/>
      <protection locked="0" hidden="1"/>
    </xf>
    <xf numFmtId="41" fontId="22" fillId="0" borderId="10" xfId="1439" applyNumberFormat="1" applyFont="1" applyFill="1" applyBorder="1" applyAlignment="1" applyProtection="1">
      <alignment vertical="center"/>
      <protection locked="0" hidden="1"/>
    </xf>
    <xf numFmtId="41" fontId="10" fillId="24" borderId="0" xfId="0" applyNumberFormat="1" applyFont="1" applyFill="1" applyBorder="1" applyAlignment="1" applyProtection="1">
      <alignment horizontal="right" vertical="center"/>
      <protection locked="0" hidden="1"/>
    </xf>
    <xf numFmtId="41" fontId="10" fillId="24" borderId="0" xfId="1442" applyNumberFormat="1" applyFont="1" applyFill="1" applyBorder="1" applyAlignment="1" applyProtection="1">
      <alignment horizontal="right" vertical="center"/>
      <protection locked="0" hidden="1"/>
    </xf>
    <xf numFmtId="41" fontId="8" fillId="24" borderId="0" xfId="1444" applyNumberFormat="1" applyFont="1" applyFill="1" applyBorder="1" applyAlignment="1" applyProtection="1">
      <alignment horizontal="right" vertical="center"/>
      <protection locked="0" hidden="1"/>
    </xf>
    <xf numFmtId="41" fontId="8" fillId="24" borderId="0" xfId="1442" applyNumberFormat="1" applyFont="1" applyFill="1" applyBorder="1" applyAlignment="1" applyProtection="1">
      <alignment horizontal="right" vertical="center"/>
      <protection locked="0" hidden="1"/>
    </xf>
    <xf numFmtId="41" fontId="8" fillId="24" borderId="10" xfId="1442" applyNumberFormat="1" applyFont="1" applyFill="1" applyBorder="1" applyAlignment="1" applyProtection="1">
      <alignment horizontal="right" vertical="center"/>
      <protection locked="0" hidden="1"/>
    </xf>
    <xf numFmtId="41" fontId="8" fillId="24" borderId="49" xfId="0" applyNumberFormat="1" applyFont="1" applyFill="1" applyBorder="1" applyAlignment="1" applyProtection="1">
      <alignment horizontal="right" vertical="center"/>
      <protection locked="0" hidden="1"/>
    </xf>
    <xf numFmtId="41" fontId="8" fillId="62" borderId="10" xfId="0" applyNumberFormat="1" applyFont="1" applyFill="1" applyBorder="1" applyAlignment="1" applyProtection="1">
      <alignment horizontal="right" vertical="center"/>
      <protection locked="0" hidden="1"/>
    </xf>
    <xf numFmtId="177" fontId="8" fillId="62" borderId="0" xfId="1088" applyFont="1" applyFill="1" applyBorder="1" applyAlignment="1" applyProtection="1">
      <alignment vertical="center"/>
      <protection locked="0" hidden="1"/>
    </xf>
    <xf numFmtId="0" fontId="212" fillId="62" borderId="0" xfId="0" applyFont="1" applyFill="1" applyBorder="1" applyAlignment="1" applyProtection="1">
      <alignment horizontal="center" vertical="center"/>
      <protection hidden="1"/>
    </xf>
    <xf numFmtId="237" fontId="10" fillId="62" borderId="31" xfId="0" quotePrefix="1" applyNumberFormat="1" applyFont="1" applyFill="1" applyBorder="1" applyAlignment="1" applyProtection="1">
      <alignment horizontal="center" vertical="center"/>
      <protection hidden="1"/>
    </xf>
    <xf numFmtId="237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66" xfId="0" quotePrefix="1" applyNumberFormat="1" applyFont="1" applyFill="1" applyBorder="1" applyAlignment="1" applyProtection="1">
      <alignment horizontal="center" vertical="center"/>
      <protection hidden="1"/>
    </xf>
    <xf numFmtId="177" fontId="8" fillId="62" borderId="10" xfId="1088" applyFont="1" applyFill="1" applyBorder="1" applyAlignment="1" applyProtection="1">
      <alignment vertical="center"/>
      <protection locked="0" hidden="1"/>
    </xf>
    <xf numFmtId="0" fontId="8" fillId="62" borderId="0" xfId="1444" applyFont="1" applyFill="1" applyProtection="1">
      <protection locked="0" hidden="1"/>
    </xf>
    <xf numFmtId="177" fontId="8" fillId="62" borderId="32" xfId="1088" applyFont="1" applyFill="1" applyBorder="1" applyAlignment="1" applyProtection="1">
      <alignment vertical="center"/>
      <protection locked="0" hidden="1"/>
    </xf>
    <xf numFmtId="193" fontId="8" fillId="62" borderId="0" xfId="0" applyNumberFormat="1" applyFont="1" applyFill="1" applyBorder="1" applyAlignment="1" applyProtection="1">
      <alignment horizontal="right" vertical="center"/>
      <protection locked="0" hidden="1"/>
    </xf>
    <xf numFmtId="193" fontId="8" fillId="62" borderId="0" xfId="0" applyNumberFormat="1" applyFont="1" applyFill="1" applyBorder="1" applyAlignment="1" applyProtection="1">
      <alignment horizontal="center" vertical="center" shrinkToFit="1"/>
      <protection locked="0" hidden="1"/>
    </xf>
    <xf numFmtId="193" fontId="8" fillId="62" borderId="0" xfId="1444" applyNumberFormat="1" applyFont="1" applyFill="1" applyBorder="1" applyAlignment="1" applyProtection="1">
      <alignment horizontal="center" vertical="center"/>
      <protection locked="0" hidden="1"/>
    </xf>
    <xf numFmtId="193" fontId="8" fillId="62" borderId="10" xfId="0" applyNumberFormat="1" applyFont="1" applyFill="1" applyBorder="1" applyAlignment="1" applyProtection="1">
      <alignment horizontal="right" vertical="center"/>
      <protection locked="0" hidden="1"/>
    </xf>
    <xf numFmtId="193" fontId="8" fillId="62" borderId="10" xfId="0" applyNumberFormat="1" applyFont="1" applyFill="1" applyBorder="1" applyAlignment="1" applyProtection="1">
      <alignment horizontal="center" vertical="center" shrinkToFit="1"/>
      <protection locked="0" hidden="1"/>
    </xf>
    <xf numFmtId="193" fontId="8" fillId="62" borderId="10" xfId="1444" applyNumberFormat="1" applyFont="1" applyFill="1" applyBorder="1" applyAlignment="1" applyProtection="1">
      <alignment horizontal="center" vertical="center"/>
      <protection locked="0" hidden="1"/>
    </xf>
    <xf numFmtId="0" fontId="225" fillId="24" borderId="48" xfId="0" applyFont="1" applyFill="1" applyBorder="1" applyAlignment="1" applyProtection="1">
      <alignment horizontal="right"/>
      <protection hidden="1"/>
    </xf>
    <xf numFmtId="181" fontId="14" fillId="62" borderId="48" xfId="0" applyNumberFormat="1" applyFont="1" applyFill="1" applyBorder="1" applyAlignment="1" applyProtection="1">
      <alignment horizontal="left"/>
      <protection hidden="1"/>
    </xf>
    <xf numFmtId="0" fontId="14" fillId="62" borderId="48" xfId="0" applyFont="1" applyFill="1" applyBorder="1" applyAlignment="1" applyProtection="1">
      <protection hidden="1"/>
    </xf>
    <xf numFmtId="0" fontId="14" fillId="62" borderId="0" xfId="0" applyFont="1" applyFill="1" applyBorder="1" applyAlignment="1" applyProtection="1">
      <protection hidden="1"/>
    </xf>
    <xf numFmtId="0" fontId="14" fillId="24" borderId="0" xfId="0" applyFont="1" applyFill="1" applyBorder="1" applyAlignment="1" applyProtection="1">
      <alignment horizontal="center"/>
      <protection hidden="1"/>
    </xf>
    <xf numFmtId="181" fontId="14" fillId="62" borderId="0" xfId="0" applyNumberFormat="1" applyFont="1" applyFill="1" applyBorder="1" applyAlignment="1" applyProtection="1">
      <alignment horizontal="left"/>
      <protection hidden="1"/>
    </xf>
    <xf numFmtId="0" fontId="14" fillId="62" borderId="0" xfId="0" applyFont="1" applyFill="1" applyBorder="1" applyAlignment="1" applyProtection="1">
      <alignment horizontal="right"/>
      <protection hidden="1"/>
    </xf>
    <xf numFmtId="0" fontId="28" fillId="0" borderId="0" xfId="0" applyFont="1" applyBorder="1" applyAlignment="1" applyProtection="1">
      <protection hidden="1"/>
    </xf>
    <xf numFmtId="177" fontId="231" fillId="62" borderId="48" xfId="1244" applyFont="1" applyFill="1" applyBorder="1" applyAlignment="1" applyProtection="1">
      <alignment horizontal="left"/>
      <protection hidden="1"/>
    </xf>
    <xf numFmtId="0" fontId="231" fillId="62" borderId="48" xfId="0" applyFont="1" applyFill="1" applyBorder="1" applyAlignment="1" applyProtection="1">
      <alignment horizontal="right"/>
      <protection hidden="1"/>
    </xf>
    <xf numFmtId="177" fontId="231" fillId="62" borderId="0" xfId="1244" applyFont="1" applyFill="1" applyBorder="1" applyAlignment="1" applyProtection="1">
      <alignment horizontal="left"/>
      <protection hidden="1"/>
    </xf>
    <xf numFmtId="177" fontId="231" fillId="62" borderId="0" xfId="1244" applyFont="1" applyFill="1" applyBorder="1" applyAlignment="1" applyProtection="1">
      <alignment horizontal="right"/>
      <protection hidden="1"/>
    </xf>
    <xf numFmtId="0" fontId="231" fillId="62" borderId="0" xfId="0" applyFont="1" applyFill="1" applyBorder="1" applyAlignment="1" applyProtection="1">
      <alignment horizontal="left"/>
      <protection hidden="1"/>
    </xf>
    <xf numFmtId="41" fontId="247" fillId="62" borderId="0" xfId="1440" applyNumberFormat="1" applyFont="1" applyFill="1" applyBorder="1" applyAlignment="1" applyProtection="1">
      <protection hidden="1"/>
    </xf>
    <xf numFmtId="0" fontId="231" fillId="62" borderId="48" xfId="0" applyFont="1" applyFill="1" applyBorder="1" applyAlignment="1" applyProtection="1">
      <alignment horizontal="left"/>
      <protection hidden="1"/>
    </xf>
    <xf numFmtId="179" fontId="231" fillId="62" borderId="48" xfId="0" applyNumberFormat="1" applyFont="1" applyFill="1" applyBorder="1" applyAlignment="1" applyProtection="1">
      <alignment horizontal="left"/>
      <protection hidden="1"/>
    </xf>
    <xf numFmtId="0" fontId="231" fillId="62" borderId="0" xfId="0" applyFont="1" applyFill="1" applyBorder="1" applyAlignment="1" applyProtection="1">
      <alignment horizontal="right"/>
      <protection hidden="1"/>
    </xf>
    <xf numFmtId="0" fontId="231" fillId="62" borderId="0" xfId="0" applyFont="1" applyFill="1" applyAlignment="1" applyProtection="1">
      <alignment horizontal="right"/>
      <protection hidden="1"/>
    </xf>
    <xf numFmtId="179" fontId="231" fillId="62" borderId="0" xfId="0" applyNumberFormat="1" applyFont="1" applyFill="1" applyBorder="1" applyAlignment="1" applyProtection="1">
      <alignment horizontal="left"/>
      <protection hidden="1"/>
    </xf>
    <xf numFmtId="181" fontId="231" fillId="62" borderId="0" xfId="0" applyNumberFormat="1" applyFont="1" applyFill="1" applyBorder="1" applyAlignment="1" applyProtection="1">
      <alignment horizontal="left" vertical="center"/>
      <protection hidden="1"/>
    </xf>
    <xf numFmtId="177" fontId="231" fillId="62" borderId="0" xfId="1244" applyFont="1" applyFill="1" applyBorder="1" applyAlignment="1" applyProtection="1">
      <alignment horizontal="left" vertical="center"/>
      <protection hidden="1"/>
    </xf>
    <xf numFmtId="0" fontId="231" fillId="62" borderId="0" xfId="0" applyFont="1" applyFill="1" applyBorder="1" applyAlignment="1" applyProtection="1">
      <alignment horizontal="right" vertical="center"/>
      <protection hidden="1"/>
    </xf>
    <xf numFmtId="0" fontId="231" fillId="62" borderId="0" xfId="0" applyFont="1" applyFill="1" applyBorder="1" applyAlignment="1" applyProtection="1">
      <alignment horizontal="left" vertical="center"/>
      <protection hidden="1"/>
    </xf>
    <xf numFmtId="179" fontId="231" fillId="62" borderId="0" xfId="0" applyNumberFormat="1" applyFont="1" applyFill="1" applyBorder="1" applyAlignment="1" applyProtection="1">
      <alignment horizontal="left" vertical="center"/>
      <protection hidden="1"/>
    </xf>
    <xf numFmtId="0" fontId="238" fillId="62" borderId="0" xfId="0" applyFont="1" applyFill="1" applyAlignment="1" applyProtection="1">
      <alignment vertical="center"/>
      <protection hidden="1"/>
    </xf>
    <xf numFmtId="0" fontId="111" fillId="62" borderId="48" xfId="0" applyNumberFormat="1" applyFont="1" applyFill="1" applyBorder="1" applyAlignment="1" applyProtection="1">
      <protection hidden="1"/>
    </xf>
    <xf numFmtId="0" fontId="12" fillId="62" borderId="0" xfId="0" applyFont="1" applyFill="1" applyBorder="1" applyAlignment="1" applyProtection="1">
      <alignment horizontal="center" vertical="center"/>
      <protection hidden="1"/>
    </xf>
    <xf numFmtId="0" fontId="8" fillId="62" borderId="44" xfId="0" applyFont="1" applyFill="1" applyBorder="1" applyAlignment="1" applyProtection="1">
      <alignment horizontal="center" vertical="center"/>
      <protection hidden="1"/>
    </xf>
    <xf numFmtId="0" fontId="8" fillId="62" borderId="35" xfId="0" applyFont="1" applyFill="1" applyBorder="1" applyAlignment="1" applyProtection="1">
      <alignment horizontal="center" vertical="center"/>
      <protection hidden="1"/>
    </xf>
    <xf numFmtId="0" fontId="8" fillId="62" borderId="27" xfId="0" applyFont="1" applyFill="1" applyBorder="1" applyAlignment="1" applyProtection="1">
      <alignment horizontal="center" vertical="center"/>
      <protection hidden="1"/>
    </xf>
    <xf numFmtId="0" fontId="8" fillId="62" borderId="69" xfId="0" applyFont="1" applyFill="1" applyBorder="1" applyAlignment="1" applyProtection="1">
      <alignment horizontal="center" vertical="center"/>
      <protection hidden="1"/>
    </xf>
    <xf numFmtId="181" fontId="8" fillId="24" borderId="0" xfId="1247" applyNumberFormat="1" applyFont="1" applyFill="1" applyBorder="1" applyAlignment="1" applyProtection="1">
      <alignment horizontal="center" vertical="center" wrapText="1"/>
      <protection hidden="1"/>
    </xf>
    <xf numFmtId="0" fontId="8" fillId="62" borderId="70" xfId="0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right" vertical="center"/>
      <protection hidden="1"/>
    </xf>
    <xf numFmtId="0" fontId="212" fillId="0" borderId="0" xfId="4018" applyFont="1" applyFill="1" applyBorder="1" applyAlignment="1" applyProtection="1">
      <alignment horizontal="distributed" vertical="center"/>
      <protection hidden="1"/>
    </xf>
    <xf numFmtId="41" fontId="212" fillId="62" borderId="60" xfId="1237" applyNumberFormat="1" applyFont="1" applyFill="1" applyBorder="1" applyAlignment="1" applyProtection="1">
      <alignment horizontal="right" vertical="center"/>
      <protection hidden="1"/>
    </xf>
    <xf numFmtId="2" fontId="8" fillId="24" borderId="113" xfId="0" applyNumberFormat="1" applyFont="1" applyFill="1" applyBorder="1" applyAlignment="1" applyProtection="1">
      <alignment horizontal="center" vertical="center"/>
      <protection hidden="1"/>
    </xf>
    <xf numFmtId="0" fontId="38" fillId="62" borderId="0" xfId="0" applyFont="1" applyFill="1" applyBorder="1" applyAlignment="1" applyProtection="1">
      <protection hidden="1"/>
    </xf>
    <xf numFmtId="177" fontId="12" fillId="62" borderId="0" xfId="1246" applyFont="1" applyFill="1" applyBorder="1" applyAlignment="1" applyProtection="1">
      <alignment horizontal="center" vertical="center"/>
      <protection hidden="1"/>
    </xf>
    <xf numFmtId="177" fontId="108" fillId="24" borderId="0" xfId="1246" applyFont="1" applyFill="1" applyBorder="1" applyAlignment="1" applyProtection="1">
      <alignment horizontal="center" vertical="center"/>
      <protection hidden="1"/>
    </xf>
    <xf numFmtId="0" fontId="8" fillId="62" borderId="113" xfId="0" applyFont="1" applyFill="1" applyBorder="1" applyAlignment="1" applyProtection="1">
      <alignment horizontal="center" vertical="center"/>
      <protection hidden="1"/>
    </xf>
    <xf numFmtId="177" fontId="8" fillId="24" borderId="113" xfId="1246" applyFont="1" applyFill="1" applyBorder="1" applyAlignment="1" applyProtection="1">
      <alignment horizontal="center" vertical="center"/>
      <protection hidden="1"/>
    </xf>
    <xf numFmtId="186" fontId="8" fillId="24" borderId="113" xfId="0" applyNumberFormat="1" applyFont="1" applyFill="1" applyBorder="1" applyAlignment="1" applyProtection="1">
      <alignment horizontal="center" vertical="center"/>
      <protection hidden="1"/>
    </xf>
    <xf numFmtId="186" fontId="8" fillId="24" borderId="113" xfId="1246" applyNumberFormat="1" applyFont="1" applyFill="1" applyBorder="1" applyAlignment="1" applyProtection="1">
      <alignment horizontal="center" vertical="center"/>
      <protection hidden="1"/>
    </xf>
    <xf numFmtId="179" fontId="8" fillId="24" borderId="113" xfId="0" applyNumberFormat="1" applyFont="1" applyFill="1" applyBorder="1" applyAlignment="1" applyProtection="1">
      <alignment horizontal="center" vertical="center"/>
      <protection hidden="1"/>
    </xf>
    <xf numFmtId="184" fontId="8" fillId="24" borderId="113" xfId="0" applyNumberFormat="1" applyFont="1" applyFill="1" applyBorder="1" applyAlignment="1" applyProtection="1">
      <alignment horizontal="right" vertical="center"/>
      <protection hidden="1"/>
    </xf>
    <xf numFmtId="189" fontId="8" fillId="24" borderId="113" xfId="0" applyNumberFormat="1" applyFont="1" applyFill="1" applyBorder="1" applyAlignment="1" applyProtection="1">
      <alignment horizontal="right" vertical="center"/>
      <protection hidden="1"/>
    </xf>
    <xf numFmtId="193" fontId="8" fillId="24" borderId="120" xfId="1237" applyNumberFormat="1" applyFont="1" applyFill="1" applyBorder="1" applyAlignment="1" applyProtection="1">
      <alignment horizontal="right" vertical="center"/>
      <protection hidden="1"/>
    </xf>
    <xf numFmtId="177" fontId="109" fillId="24" borderId="0" xfId="1246" applyFont="1" applyFill="1" applyBorder="1" applyAlignment="1" applyProtection="1">
      <alignment horizontal="center" vertical="center"/>
      <protection hidden="1"/>
    </xf>
    <xf numFmtId="189" fontId="8" fillId="24" borderId="113" xfId="1088" applyNumberFormat="1" applyFont="1" applyFill="1" applyBorder="1" applyAlignment="1" applyProtection="1">
      <alignment horizontal="right" vertical="center"/>
      <protection hidden="1"/>
    </xf>
    <xf numFmtId="0" fontId="8" fillId="24" borderId="120" xfId="1437" applyFont="1" applyFill="1" applyBorder="1" applyAlignment="1" applyProtection="1">
      <alignment horizontal="center" vertical="center"/>
      <protection hidden="1"/>
    </xf>
    <xf numFmtId="184" fontId="211" fillId="62" borderId="113" xfId="1366" applyNumberFormat="1" applyFont="1" applyFill="1" applyBorder="1" applyAlignment="1" applyProtection="1">
      <alignment horizontal="right" vertical="center" wrapText="1"/>
      <protection hidden="1"/>
    </xf>
    <xf numFmtId="184" fontId="211" fillId="62" borderId="113" xfId="1366" applyNumberFormat="1" applyFont="1" applyFill="1" applyBorder="1" applyAlignment="1" applyProtection="1">
      <alignment horizontal="right" vertical="center" wrapText="1"/>
      <protection locked="0" hidden="1"/>
    </xf>
    <xf numFmtId="184" fontId="211" fillId="0" borderId="113" xfId="1366" applyNumberFormat="1" applyFont="1" applyFill="1" applyBorder="1" applyAlignment="1" applyProtection="1">
      <alignment horizontal="right" vertical="center" wrapText="1"/>
      <protection hidden="1"/>
    </xf>
    <xf numFmtId="181" fontId="8" fillId="62" borderId="31" xfId="1247" applyNumberFormat="1" applyFont="1" applyFill="1" applyBorder="1" applyAlignment="1" applyProtection="1">
      <alignment horizontal="center"/>
      <protection hidden="1"/>
    </xf>
    <xf numFmtId="0" fontId="8" fillId="62" borderId="43" xfId="0" applyFont="1" applyFill="1" applyBorder="1" applyAlignment="1" applyProtection="1">
      <alignment horizontal="center" vertical="top"/>
      <protection hidden="1"/>
    </xf>
    <xf numFmtId="181" fontId="8" fillId="62" borderId="0" xfId="1247" applyNumberFormat="1" applyFont="1" applyFill="1" applyBorder="1" applyAlignment="1" applyProtection="1">
      <alignment horizontal="center"/>
      <protection hidden="1"/>
    </xf>
    <xf numFmtId="0" fontId="8" fillId="62" borderId="30" xfId="0" applyFont="1" applyFill="1" applyBorder="1" applyAlignment="1" applyProtection="1">
      <alignment horizontal="center" vertical="top"/>
      <protection hidden="1"/>
    </xf>
    <xf numFmtId="181" fontId="8" fillId="62" borderId="35" xfId="1247" applyNumberFormat="1" applyFont="1" applyFill="1" applyBorder="1" applyAlignment="1" applyProtection="1">
      <alignment horizontal="center"/>
      <protection hidden="1"/>
    </xf>
    <xf numFmtId="0" fontId="8" fillId="62" borderId="27" xfId="0" applyFont="1" applyFill="1" applyBorder="1" applyAlignment="1" applyProtection="1">
      <alignment horizontal="center" vertical="top"/>
      <protection hidden="1"/>
    </xf>
    <xf numFmtId="181" fontId="8" fillId="62" borderId="37" xfId="1247" applyNumberFormat="1" applyFont="1" applyFill="1" applyBorder="1" applyAlignment="1" applyProtection="1">
      <alignment horizontal="center"/>
      <protection hidden="1"/>
    </xf>
    <xf numFmtId="181" fontId="8" fillId="62" borderId="31" xfId="1247" applyNumberFormat="1" applyFont="1" applyFill="1" applyBorder="1" applyAlignment="1" applyProtection="1">
      <alignment horizontal="center" vertical="top"/>
      <protection hidden="1"/>
    </xf>
    <xf numFmtId="181" fontId="8" fillId="62" borderId="35" xfId="1247" applyNumberFormat="1" applyFont="1" applyFill="1" applyBorder="1" applyAlignment="1" applyProtection="1">
      <alignment horizontal="center" vertical="top"/>
      <protection hidden="1"/>
    </xf>
    <xf numFmtId="181" fontId="8" fillId="62" borderId="39" xfId="1247" applyNumberFormat="1" applyFont="1" applyFill="1" applyBorder="1" applyAlignment="1" applyProtection="1">
      <alignment horizontal="center"/>
      <protection hidden="1"/>
    </xf>
    <xf numFmtId="181" fontId="8" fillId="62" borderId="0" xfId="1247" applyNumberFormat="1" applyFont="1" applyFill="1" applyBorder="1" applyAlignment="1" applyProtection="1">
      <alignment horizontal="center" vertical="top"/>
      <protection hidden="1"/>
    </xf>
    <xf numFmtId="41" fontId="14" fillId="62" borderId="0" xfId="1437" applyNumberFormat="1" applyFont="1" applyFill="1" applyBorder="1" applyAlignment="1" applyProtection="1">
      <alignment horizontal="right" vertical="center"/>
      <protection hidden="1"/>
    </xf>
    <xf numFmtId="41" fontId="19" fillId="62" borderId="120" xfId="1237" applyFont="1" applyFill="1" applyBorder="1" applyAlignment="1" applyProtection="1">
      <alignment vertical="center"/>
      <protection locked="0" hidden="1"/>
    </xf>
    <xf numFmtId="0" fontId="8" fillId="62" borderId="0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4" fillId="62" borderId="0" xfId="0" applyNumberFormat="1" applyFont="1" applyFill="1" applyBorder="1" applyAlignment="1" applyProtection="1">
      <alignment horizontal="left" vertical="center"/>
      <protection hidden="1"/>
    </xf>
    <xf numFmtId="0" fontId="14" fillId="62" borderId="0" xfId="1444" applyFont="1" applyFill="1" applyAlignment="1" applyProtection="1">
      <alignment horizontal="right" vertical="center"/>
      <protection hidden="1"/>
    </xf>
    <xf numFmtId="0" fontId="14" fillId="62" borderId="48" xfId="0" applyNumberFormat="1" applyFont="1" applyFill="1" applyBorder="1" applyAlignment="1" applyProtection="1">
      <alignment horizontal="left" vertical="center"/>
      <protection hidden="1"/>
    </xf>
    <xf numFmtId="184" fontId="244" fillId="0" borderId="0" xfId="1366" applyNumberFormat="1" applyFont="1" applyFill="1" applyBorder="1" applyProtection="1">
      <alignment vertical="center"/>
      <protection locked="0" hidden="1"/>
    </xf>
    <xf numFmtId="228" fontId="245" fillId="62" borderId="31" xfId="1088" applyNumberFormat="1" applyFont="1" applyFill="1" applyBorder="1" applyAlignment="1" applyProtection="1">
      <alignment horizontal="right" vertical="center"/>
      <protection hidden="1"/>
    </xf>
    <xf numFmtId="228" fontId="245" fillId="62" borderId="0" xfId="1088" applyNumberFormat="1" applyFont="1" applyFill="1" applyBorder="1" applyAlignment="1" applyProtection="1">
      <alignment horizontal="right" vertical="center"/>
      <protection hidden="1"/>
    </xf>
    <xf numFmtId="228" fontId="244" fillId="62" borderId="0" xfId="1088" applyNumberFormat="1" applyFont="1" applyFill="1" applyBorder="1" applyAlignment="1" applyProtection="1">
      <alignment horizontal="right" vertical="center"/>
      <protection locked="0" hidden="1"/>
    </xf>
    <xf numFmtId="3" fontId="248" fillId="0" borderId="0" xfId="0" applyNumberFormat="1" applyFont="1" applyProtection="1">
      <protection locked="0" hidden="1"/>
    </xf>
    <xf numFmtId="228" fontId="244" fillId="62" borderId="31" xfId="1088" applyNumberFormat="1" applyFont="1" applyFill="1" applyBorder="1" applyAlignment="1" applyProtection="1">
      <alignment horizontal="right" vertical="center"/>
      <protection hidden="1"/>
    </xf>
    <xf numFmtId="228" fontId="244" fillId="62" borderId="0" xfId="1088" applyNumberFormat="1" applyFont="1" applyFill="1" applyBorder="1" applyAlignment="1" applyProtection="1">
      <alignment horizontal="right" vertical="center"/>
      <protection hidden="1"/>
    </xf>
    <xf numFmtId="228" fontId="8" fillId="62" borderId="123" xfId="1088" applyNumberFormat="1" applyFont="1" applyFill="1" applyBorder="1" applyAlignment="1" applyProtection="1">
      <alignment horizontal="right" vertical="center"/>
      <protection hidden="1"/>
    </xf>
    <xf numFmtId="228" fontId="8" fillId="62" borderId="113" xfId="1088" applyNumberFormat="1" applyFont="1" applyFill="1" applyBorder="1" applyAlignment="1" applyProtection="1">
      <alignment horizontal="right" vertical="center"/>
      <protection locked="0" hidden="1"/>
    </xf>
    <xf numFmtId="228" fontId="8" fillId="62" borderId="113" xfId="1088" applyNumberFormat="1" applyFont="1" applyFill="1" applyBorder="1" applyAlignment="1" applyProtection="1">
      <alignment horizontal="right" vertical="center"/>
      <protection hidden="1"/>
    </xf>
    <xf numFmtId="228" fontId="244" fillId="62" borderId="113" xfId="1088" applyNumberFormat="1" applyFont="1" applyFill="1" applyBorder="1" applyAlignment="1" applyProtection="1">
      <alignment horizontal="right" vertical="center"/>
      <protection locked="0" hidden="1"/>
    </xf>
    <xf numFmtId="177" fontId="244" fillId="62" borderId="0" xfId="1088" applyFont="1" applyFill="1" applyAlignment="1" applyProtection="1">
      <alignment vertical="center"/>
      <protection locked="0" hidden="1"/>
    </xf>
    <xf numFmtId="181" fontId="244" fillId="24" borderId="0" xfId="0" applyNumberFormat="1" applyFont="1" applyFill="1" applyBorder="1" applyAlignment="1" applyProtection="1">
      <alignment horizontal="right" vertical="center"/>
      <protection hidden="1"/>
    </xf>
    <xf numFmtId="41" fontId="212" fillId="24" borderId="0" xfId="1237" applyFont="1" applyFill="1" applyBorder="1" applyAlignment="1" applyProtection="1">
      <alignment vertical="center"/>
      <protection hidden="1"/>
    </xf>
    <xf numFmtId="41" fontId="212" fillId="24" borderId="113" xfId="1237" applyFont="1" applyFill="1" applyBorder="1" applyAlignment="1" applyProtection="1">
      <alignment vertical="center"/>
      <protection hidden="1"/>
    </xf>
    <xf numFmtId="41" fontId="213" fillId="62" borderId="0" xfId="0" applyNumberFormat="1" applyFont="1" applyFill="1" applyAlignment="1" applyProtection="1">
      <alignment horizontal="right" vertical="center"/>
      <protection hidden="1"/>
    </xf>
    <xf numFmtId="41" fontId="212" fillId="62" borderId="0" xfId="0" applyNumberFormat="1" applyFont="1" applyFill="1" applyAlignment="1" applyProtection="1">
      <alignment horizontal="right" vertical="center"/>
      <protection locked="0" hidden="1"/>
    </xf>
    <xf numFmtId="41" fontId="212" fillId="62" borderId="0" xfId="0" applyNumberFormat="1" applyFont="1" applyFill="1" applyAlignment="1" applyProtection="1">
      <alignment horizontal="right" vertical="center"/>
      <protection hidden="1"/>
    </xf>
    <xf numFmtId="177" fontId="212" fillId="62" borderId="0" xfId="0" applyNumberFormat="1" applyFont="1" applyFill="1" applyBorder="1" applyAlignment="1" applyProtection="1">
      <alignment vertical="center"/>
      <protection hidden="1"/>
    </xf>
    <xf numFmtId="177" fontId="213" fillId="62" borderId="0" xfId="1088" applyFont="1" applyFill="1" applyBorder="1" applyAlignment="1" applyProtection="1">
      <alignment vertical="center"/>
      <protection hidden="1"/>
    </xf>
    <xf numFmtId="184" fontId="212" fillId="62" borderId="0" xfId="0" applyNumberFormat="1" applyFont="1" applyFill="1" applyBorder="1" applyAlignment="1" applyProtection="1">
      <alignment vertical="center"/>
      <protection hidden="1"/>
    </xf>
    <xf numFmtId="188" fontId="212" fillId="62" borderId="0" xfId="0" applyNumberFormat="1" applyFont="1" applyFill="1" applyBorder="1" applyAlignment="1" applyProtection="1">
      <alignment vertical="center"/>
      <protection hidden="1"/>
    </xf>
    <xf numFmtId="228" fontId="212" fillId="62" borderId="0" xfId="1088" applyNumberFormat="1" applyFont="1" applyFill="1" applyBorder="1" applyAlignment="1" applyProtection="1">
      <alignment horizontal="right" vertical="center"/>
      <protection hidden="1"/>
    </xf>
    <xf numFmtId="181" fontId="212" fillId="62" borderId="0" xfId="1088" applyNumberFormat="1" applyFont="1" applyFill="1" applyBorder="1" applyAlignment="1" applyProtection="1">
      <alignment vertical="center"/>
      <protection locked="0" hidden="1"/>
    </xf>
    <xf numFmtId="177" fontId="212" fillId="62" borderId="0" xfId="1088" applyFont="1" applyFill="1" applyAlignment="1" applyProtection="1">
      <alignment vertical="center"/>
      <protection locked="0" hidden="1"/>
    </xf>
    <xf numFmtId="184" fontId="212" fillId="62" borderId="0" xfId="1088" applyNumberFormat="1" applyFont="1" applyFill="1" applyBorder="1" applyAlignment="1" applyProtection="1">
      <alignment vertical="center"/>
      <protection locked="0" hidden="1"/>
    </xf>
    <xf numFmtId="0" fontId="249" fillId="0" borderId="0" xfId="0" applyFont="1" applyProtection="1">
      <protection locked="0" hidden="1"/>
    </xf>
    <xf numFmtId="228" fontId="212" fillId="62" borderId="113" xfId="1088" applyNumberFormat="1" applyFont="1" applyFill="1" applyBorder="1" applyAlignment="1" applyProtection="1">
      <alignment horizontal="right" vertical="center"/>
      <protection hidden="1"/>
    </xf>
    <xf numFmtId="181" fontId="212" fillId="62" borderId="113" xfId="1088" applyNumberFormat="1" applyFont="1" applyFill="1" applyBorder="1" applyAlignment="1" applyProtection="1">
      <alignment horizontal="right" vertical="center"/>
      <protection locked="0" hidden="1"/>
    </xf>
    <xf numFmtId="181" fontId="212" fillId="62" borderId="113" xfId="1088" applyNumberFormat="1" applyFont="1" applyFill="1" applyBorder="1" applyAlignment="1" applyProtection="1">
      <alignment vertical="center"/>
      <protection locked="0" hidden="1"/>
    </xf>
    <xf numFmtId="41" fontId="212" fillId="24" borderId="0" xfId="1444" applyNumberFormat="1" applyFont="1" applyFill="1" applyBorder="1" applyAlignment="1" applyProtection="1">
      <alignment horizontal="right" vertical="center"/>
      <protection hidden="1"/>
    </xf>
    <xf numFmtId="181" fontId="212" fillId="24" borderId="0" xfId="0" applyNumberFormat="1" applyFont="1" applyFill="1" applyBorder="1" applyAlignment="1" applyProtection="1">
      <alignment horizontal="right" vertical="center"/>
      <protection hidden="1"/>
    </xf>
    <xf numFmtId="177" fontId="213" fillId="62" borderId="0" xfId="1088" quotePrefix="1" applyFont="1" applyFill="1" applyAlignment="1" applyProtection="1">
      <alignment vertical="center"/>
      <protection hidden="1"/>
    </xf>
    <xf numFmtId="177" fontId="213" fillId="62" borderId="0" xfId="1088" applyFont="1" applyFill="1" applyAlignment="1" applyProtection="1">
      <alignment vertical="center"/>
      <protection hidden="1"/>
    </xf>
    <xf numFmtId="49" fontId="213" fillId="62" borderId="31" xfId="0" quotePrefix="1" applyNumberFormat="1" applyFont="1" applyFill="1" applyBorder="1" applyAlignment="1" applyProtection="1">
      <alignment horizontal="center" vertical="center"/>
      <protection hidden="1"/>
    </xf>
    <xf numFmtId="49" fontId="213" fillId="62" borderId="32" xfId="0" quotePrefix="1" applyNumberFormat="1" applyFont="1" applyFill="1" applyBorder="1" applyAlignment="1" applyProtection="1">
      <alignment horizontal="center" vertical="center"/>
      <protection hidden="1"/>
    </xf>
    <xf numFmtId="41" fontId="212" fillId="62" borderId="0" xfId="0" applyNumberFormat="1" applyFont="1" applyFill="1" applyBorder="1" applyAlignment="1" applyProtection="1">
      <alignment horizontal="left" vertical="center" shrinkToFit="1"/>
      <protection hidden="1"/>
    </xf>
    <xf numFmtId="0" fontId="212" fillId="62" borderId="0" xfId="1444" applyFont="1" applyFill="1" applyProtection="1">
      <protection hidden="1"/>
    </xf>
    <xf numFmtId="0" fontId="212" fillId="62" borderId="0" xfId="1444" applyFont="1" applyFill="1" applyBorder="1" applyProtection="1">
      <protection hidden="1"/>
    </xf>
    <xf numFmtId="177" fontId="212" fillId="62" borderId="0" xfId="1088" applyFont="1" applyFill="1" applyAlignment="1" applyProtection="1">
      <alignment vertical="center"/>
      <protection hidden="1"/>
    </xf>
    <xf numFmtId="177" fontId="212" fillId="62" borderId="0" xfId="1088" applyFont="1" applyFill="1" applyBorder="1" applyAlignment="1" applyProtection="1">
      <alignment vertical="center"/>
      <protection locked="0" hidden="1"/>
    </xf>
    <xf numFmtId="41" fontId="227" fillId="62" borderId="31" xfId="0" applyNumberFormat="1" applyFont="1" applyFill="1" applyBorder="1" applyAlignment="1" applyProtection="1">
      <alignment horizontal="center" vertical="center"/>
      <protection hidden="1"/>
    </xf>
    <xf numFmtId="177" fontId="212" fillId="62" borderId="119" xfId="1088" applyFont="1" applyFill="1" applyBorder="1" applyAlignment="1" applyProtection="1">
      <alignment vertical="center"/>
      <protection hidden="1"/>
    </xf>
    <xf numFmtId="177" fontId="212" fillId="62" borderId="113" xfId="1088" applyFont="1" applyFill="1" applyBorder="1" applyAlignment="1" applyProtection="1">
      <alignment vertical="center"/>
      <protection hidden="1"/>
    </xf>
    <xf numFmtId="177" fontId="212" fillId="62" borderId="113" xfId="1088" applyFont="1" applyFill="1" applyBorder="1" applyAlignment="1" applyProtection="1">
      <alignment vertical="center"/>
      <protection locked="0" hidden="1"/>
    </xf>
    <xf numFmtId="41" fontId="227" fillId="62" borderId="119" xfId="0" applyNumberFormat="1" applyFont="1" applyFill="1" applyBorder="1" applyAlignment="1" applyProtection="1">
      <alignment horizontal="center" vertical="center"/>
      <protection hidden="1"/>
    </xf>
    <xf numFmtId="41" fontId="212" fillId="62" borderId="120" xfId="0" applyNumberFormat="1" applyFont="1" applyFill="1" applyBorder="1" applyAlignment="1" applyProtection="1">
      <alignment horizontal="center" vertical="center"/>
      <protection hidden="1"/>
    </xf>
    <xf numFmtId="0" fontId="226" fillId="62" borderId="0" xfId="0" applyFont="1" applyFill="1" applyBorder="1" applyAlignment="1" applyProtection="1">
      <protection hidden="1"/>
    </xf>
    <xf numFmtId="0" fontId="225" fillId="62" borderId="0" xfId="0" applyFont="1" applyFill="1" applyBorder="1" applyAlignment="1" applyProtection="1">
      <alignment horizontal="left"/>
      <protection hidden="1"/>
    </xf>
    <xf numFmtId="0" fontId="227" fillId="24" borderId="0" xfId="0" applyFont="1" applyFill="1" applyBorder="1" applyAlignment="1" applyProtection="1">
      <alignment horizontal="right" vertical="center"/>
      <protection hidden="1"/>
    </xf>
    <xf numFmtId="0" fontId="227" fillId="24" borderId="0" xfId="0" applyFont="1" applyFill="1" applyAlignment="1" applyProtection="1">
      <alignment horizontal="right" vertical="center"/>
      <protection hidden="1"/>
    </xf>
    <xf numFmtId="0" fontId="212" fillId="24" borderId="75" xfId="0" applyFont="1" applyFill="1" applyBorder="1" applyAlignment="1" applyProtection="1">
      <alignment horizontal="center" vertical="center" wrapText="1"/>
      <protection hidden="1"/>
    </xf>
    <xf numFmtId="0" fontId="212" fillId="24" borderId="48" xfId="0" applyFont="1" applyFill="1" applyBorder="1" applyAlignment="1" applyProtection="1">
      <alignment horizontal="center" vertical="center" wrapText="1"/>
      <protection hidden="1"/>
    </xf>
    <xf numFmtId="0" fontId="212" fillId="24" borderId="35" xfId="0" applyFont="1" applyFill="1" applyBorder="1" applyAlignment="1" applyProtection="1">
      <alignment horizontal="center" vertical="center" wrapText="1"/>
      <protection hidden="1"/>
    </xf>
    <xf numFmtId="0" fontId="212" fillId="24" borderId="0" xfId="0" applyFont="1" applyFill="1" applyBorder="1" applyAlignment="1" applyProtection="1">
      <alignment horizontal="center" vertical="center" wrapText="1"/>
      <protection hidden="1"/>
    </xf>
    <xf numFmtId="0" fontId="212" fillId="24" borderId="39" xfId="0" applyFont="1" applyFill="1" applyBorder="1" applyAlignment="1" applyProtection="1">
      <alignment horizontal="center" vertical="center" wrapText="1"/>
      <protection hidden="1"/>
    </xf>
    <xf numFmtId="0" fontId="212" fillId="24" borderId="30" xfId="0" applyFont="1" applyFill="1" applyBorder="1" applyAlignment="1" applyProtection="1">
      <alignment horizontal="center" vertical="center" wrapText="1"/>
      <protection hidden="1"/>
    </xf>
    <xf numFmtId="0" fontId="212" fillId="24" borderId="79" xfId="0" applyNumberFormat="1" applyFont="1" applyFill="1" applyBorder="1" applyAlignment="1" applyProtection="1">
      <alignment horizontal="center" vertical="center" wrapText="1"/>
      <protection hidden="1"/>
    </xf>
    <xf numFmtId="0" fontId="212" fillId="24" borderId="32" xfId="0" applyNumberFormat="1" applyFont="1" applyFill="1" applyBorder="1" applyAlignment="1" applyProtection="1">
      <alignment horizontal="center" vertical="center"/>
      <protection hidden="1"/>
    </xf>
    <xf numFmtId="0" fontId="212" fillId="24" borderId="80" xfId="0" applyNumberFormat="1" applyFont="1" applyFill="1" applyBorder="1" applyAlignment="1" applyProtection="1">
      <alignment horizontal="center" vertical="center"/>
      <protection hidden="1"/>
    </xf>
    <xf numFmtId="0" fontId="212" fillId="24" borderId="77" xfId="0" applyFont="1" applyFill="1" applyBorder="1" applyAlignment="1" applyProtection="1">
      <alignment horizontal="center" vertical="center" wrapText="1"/>
      <protection hidden="1"/>
    </xf>
    <xf numFmtId="0" fontId="212" fillId="24" borderId="78" xfId="0" applyFont="1" applyFill="1" applyBorder="1" applyAlignment="1" applyProtection="1">
      <alignment horizontal="center" vertical="center" wrapText="1"/>
      <protection hidden="1"/>
    </xf>
    <xf numFmtId="0" fontId="212" fillId="24" borderId="29" xfId="0" applyFont="1" applyFill="1" applyBorder="1" applyAlignment="1" applyProtection="1">
      <alignment horizontal="center" vertical="center" wrapText="1"/>
      <protection hidden="1"/>
    </xf>
    <xf numFmtId="0" fontId="212" fillId="24" borderId="42" xfId="0" applyFont="1" applyFill="1" applyBorder="1" applyAlignment="1" applyProtection="1">
      <alignment horizontal="center" vertical="center" wrapText="1"/>
      <protection hidden="1"/>
    </xf>
    <xf numFmtId="0" fontId="212" fillId="24" borderId="27" xfId="0" applyFont="1" applyFill="1" applyBorder="1" applyAlignment="1" applyProtection="1">
      <alignment horizontal="center" vertical="center" wrapText="1"/>
      <protection hidden="1"/>
    </xf>
    <xf numFmtId="0" fontId="225" fillId="24" borderId="48" xfId="0" applyFont="1" applyFill="1" applyBorder="1" applyAlignment="1" applyProtection="1">
      <alignment horizontal="right"/>
      <protection hidden="1"/>
    </xf>
    <xf numFmtId="0" fontId="212" fillId="24" borderId="76" xfId="0" applyFont="1" applyFill="1" applyBorder="1" applyAlignment="1" applyProtection="1">
      <alignment horizontal="center" vertical="center" wrapText="1"/>
      <protection hidden="1"/>
    </xf>
    <xf numFmtId="0" fontId="212" fillId="24" borderId="74" xfId="0" applyFont="1" applyFill="1" applyBorder="1" applyAlignment="1" applyProtection="1">
      <alignment horizontal="center" vertical="center" wrapText="1"/>
      <protection hidden="1"/>
    </xf>
    <xf numFmtId="0" fontId="212" fillId="24" borderId="44" xfId="0" applyFont="1" applyFill="1" applyBorder="1" applyAlignment="1" applyProtection="1">
      <alignment horizontal="center" vertical="center" wrapText="1"/>
      <protection hidden="1"/>
    </xf>
    <xf numFmtId="0" fontId="212" fillId="24" borderId="22" xfId="0" applyFont="1" applyFill="1" applyBorder="1" applyAlignment="1" applyProtection="1">
      <alignment horizontal="center" vertical="center"/>
      <protection hidden="1"/>
    </xf>
    <xf numFmtId="0" fontId="212" fillId="24" borderId="25" xfId="0" applyFont="1" applyFill="1" applyBorder="1" applyAlignment="1" applyProtection="1">
      <alignment horizontal="center" vertical="center"/>
      <protection hidden="1"/>
    </xf>
    <xf numFmtId="0" fontId="225" fillId="24" borderId="0" xfId="0" applyFont="1" applyFill="1" applyBorder="1" applyAlignment="1" applyProtection="1">
      <alignment horizontal="right"/>
      <protection hidden="1"/>
    </xf>
    <xf numFmtId="181" fontId="225" fillId="24" borderId="0" xfId="0" applyNumberFormat="1" applyFont="1" applyFill="1" applyBorder="1" applyAlignment="1" applyProtection="1">
      <alignment wrapText="1"/>
      <protection hidden="1"/>
    </xf>
    <xf numFmtId="0" fontId="226" fillId="24" borderId="0" xfId="0" applyFont="1" applyFill="1" applyBorder="1" applyAlignment="1" applyProtection="1">
      <protection hidden="1"/>
    </xf>
    <xf numFmtId="0" fontId="225" fillId="24" borderId="0" xfId="0" quotePrefix="1" applyNumberFormat="1" applyFont="1" applyFill="1" applyBorder="1" applyAlignment="1" applyProtection="1">
      <alignment horizontal="left"/>
      <protection hidden="1"/>
    </xf>
    <xf numFmtId="0" fontId="226" fillId="0" borderId="0" xfId="0" applyFont="1" applyBorder="1" applyAlignment="1" applyProtection="1">
      <protection hidden="1"/>
    </xf>
    <xf numFmtId="0" fontId="225" fillId="24" borderId="0" xfId="0" applyFont="1" applyFill="1" applyBorder="1" applyAlignment="1" applyProtection="1">
      <alignment horizontal="right" wrapText="1"/>
      <protection hidden="1"/>
    </xf>
    <xf numFmtId="0" fontId="226" fillId="0" borderId="0" xfId="0" applyFont="1" applyAlignment="1" applyProtection="1">
      <alignment horizontal="right"/>
      <protection hidden="1"/>
    </xf>
    <xf numFmtId="0" fontId="225" fillId="24" borderId="48" xfId="0" applyNumberFormat="1" applyFont="1" applyFill="1" applyBorder="1" applyAlignment="1" applyProtection="1">
      <alignment horizontal="left"/>
      <protection hidden="1"/>
    </xf>
    <xf numFmtId="0" fontId="226" fillId="0" borderId="48" xfId="0" applyFont="1" applyBorder="1" applyAlignment="1" applyProtection="1">
      <alignment horizontal="left"/>
      <protection hidden="1"/>
    </xf>
    <xf numFmtId="192" fontId="225" fillId="24" borderId="48" xfId="0" applyNumberFormat="1" applyFont="1" applyFill="1" applyBorder="1" applyAlignment="1" applyProtection="1">
      <alignment horizontal="right"/>
      <protection hidden="1"/>
    </xf>
    <xf numFmtId="0" fontId="226" fillId="0" borderId="48" xfId="0" applyFont="1" applyBorder="1" applyAlignment="1" applyProtection="1">
      <alignment horizontal="right"/>
      <protection hidden="1"/>
    </xf>
    <xf numFmtId="0" fontId="225" fillId="62" borderId="48" xfId="0" applyNumberFormat="1" applyFont="1" applyFill="1" applyBorder="1" applyAlignment="1" applyProtection="1">
      <alignment horizontal="left"/>
      <protection hidden="1"/>
    </xf>
    <xf numFmtId="0" fontId="226" fillId="24" borderId="48" xfId="0" applyFont="1" applyFill="1" applyBorder="1" applyAlignment="1" applyProtection="1">
      <alignment horizontal="left"/>
      <protection hidden="1"/>
    </xf>
    <xf numFmtId="0" fontId="225" fillId="62" borderId="48" xfId="0" applyFont="1" applyFill="1" applyBorder="1" applyAlignment="1" applyProtection="1">
      <alignment horizontal="left"/>
      <protection hidden="1"/>
    </xf>
    <xf numFmtId="0" fontId="212" fillId="24" borderId="96" xfId="0" applyFont="1" applyFill="1" applyBorder="1" applyAlignment="1" applyProtection="1">
      <alignment horizontal="center" vertical="center" wrapText="1"/>
      <protection hidden="1"/>
    </xf>
    <xf numFmtId="0" fontId="212" fillId="24" borderId="15" xfId="0" applyFont="1" applyFill="1" applyBorder="1" applyAlignment="1" applyProtection="1">
      <alignment horizontal="center" vertical="center"/>
      <protection hidden="1"/>
    </xf>
    <xf numFmtId="0" fontId="212" fillId="24" borderId="57" xfId="0" applyFont="1" applyFill="1" applyBorder="1" applyAlignment="1" applyProtection="1">
      <alignment horizontal="center" vertical="center"/>
      <protection hidden="1"/>
    </xf>
    <xf numFmtId="0" fontId="212" fillId="24" borderId="28" xfId="0" applyFont="1" applyFill="1" applyBorder="1" applyAlignment="1" applyProtection="1">
      <alignment horizontal="center" vertical="center" wrapText="1"/>
      <protection hidden="1"/>
    </xf>
    <xf numFmtId="0" fontId="212" fillId="24" borderId="79" xfId="0" applyFont="1" applyFill="1" applyBorder="1" applyAlignment="1" applyProtection="1">
      <alignment horizontal="center" vertical="center" wrapText="1"/>
      <protection hidden="1"/>
    </xf>
    <xf numFmtId="0" fontId="212" fillId="24" borderId="32" xfId="0" applyFont="1" applyFill="1" applyBorder="1" applyAlignment="1" applyProtection="1">
      <alignment horizontal="center" vertical="center" wrapText="1"/>
      <protection hidden="1"/>
    </xf>
    <xf numFmtId="0" fontId="212" fillId="24" borderId="80" xfId="0" applyFont="1" applyFill="1" applyBorder="1" applyAlignment="1" applyProtection="1">
      <alignment horizontal="center" vertical="center" wrapText="1"/>
      <protection hidden="1"/>
    </xf>
    <xf numFmtId="0" fontId="212" fillId="24" borderId="118" xfId="1243" applyNumberFormat="1" applyFont="1" applyFill="1" applyBorder="1" applyAlignment="1" applyProtection="1">
      <alignment horizontal="right" vertical="center"/>
      <protection hidden="1"/>
    </xf>
    <xf numFmtId="0" fontId="221" fillId="24" borderId="0" xfId="0" applyNumberFormat="1" applyFont="1" applyFill="1" applyAlignment="1" applyProtection="1">
      <alignment horizontal="center" vertical="center"/>
      <protection hidden="1"/>
    </xf>
    <xf numFmtId="0" fontId="222" fillId="24" borderId="0" xfId="0" applyNumberFormat="1" applyFont="1" applyFill="1" applyAlignment="1" applyProtection="1">
      <alignment horizontal="center" vertical="center"/>
      <protection hidden="1"/>
    </xf>
    <xf numFmtId="0" fontId="212" fillId="24" borderId="41" xfId="0" applyFont="1" applyFill="1" applyBorder="1" applyAlignment="1" applyProtection="1">
      <alignment horizontal="center" vertical="center" wrapText="1"/>
      <protection hidden="1"/>
    </xf>
    <xf numFmtId="0" fontId="212" fillId="24" borderId="74" xfId="0" applyFont="1" applyFill="1" applyBorder="1" applyAlignment="1" applyProtection="1">
      <alignment horizontal="center" vertical="center"/>
      <protection hidden="1"/>
    </xf>
    <xf numFmtId="0" fontId="212" fillId="24" borderId="44" xfId="0" applyFont="1" applyFill="1" applyBorder="1" applyAlignment="1" applyProtection="1">
      <alignment horizontal="center" vertical="center"/>
      <protection hidden="1"/>
    </xf>
    <xf numFmtId="0" fontId="15" fillId="24" borderId="0" xfId="0" applyNumberFormat="1" applyFont="1" applyFill="1" applyAlignment="1" applyProtection="1">
      <alignment horizontal="center" vertical="center"/>
      <protection hidden="1"/>
    </xf>
    <xf numFmtId="0" fontId="13" fillId="24" borderId="0" xfId="0" applyNumberFormat="1" applyFont="1" applyFill="1" applyAlignment="1" applyProtection="1">
      <alignment horizontal="center" vertical="center"/>
      <protection hidden="1"/>
    </xf>
    <xf numFmtId="0" fontId="212" fillId="24" borderId="77" xfId="0" applyFont="1" applyFill="1" applyBorder="1" applyAlignment="1" applyProtection="1">
      <alignment horizontal="center" vertical="center"/>
      <protection hidden="1"/>
    </xf>
    <xf numFmtId="0" fontId="212" fillId="24" borderId="78" xfId="0" applyFont="1" applyFill="1" applyBorder="1" applyAlignment="1" applyProtection="1">
      <alignment horizontal="center" vertical="center"/>
      <protection hidden="1"/>
    </xf>
    <xf numFmtId="0" fontId="221" fillId="62" borderId="0" xfId="0" applyFont="1" applyFill="1" applyAlignment="1" applyProtection="1">
      <alignment horizontal="center" vertical="center"/>
      <protection hidden="1"/>
    </xf>
    <xf numFmtId="0" fontId="238" fillId="62" borderId="0" xfId="0" applyFont="1" applyFill="1" applyAlignment="1" applyProtection="1">
      <alignment horizontal="center" vertical="center"/>
      <protection hidden="1"/>
    </xf>
    <xf numFmtId="0" fontId="212" fillId="62" borderId="0" xfId="0" applyFont="1" applyFill="1" applyBorder="1" applyAlignment="1" applyProtection="1">
      <alignment horizontal="center" vertical="center"/>
      <protection hidden="1"/>
    </xf>
    <xf numFmtId="0" fontId="212" fillId="62" borderId="37" xfId="0" applyFont="1" applyFill="1" applyBorder="1" applyAlignment="1" applyProtection="1">
      <alignment horizontal="center" vertical="center" wrapText="1"/>
      <protection hidden="1"/>
    </xf>
    <xf numFmtId="0" fontId="212" fillId="62" borderId="39" xfId="0" applyFont="1" applyFill="1" applyBorder="1" applyAlignment="1" applyProtection="1">
      <alignment horizontal="center" vertical="center" wrapText="1"/>
      <protection hidden="1"/>
    </xf>
    <xf numFmtId="0" fontId="212" fillId="62" borderId="38" xfId="0" applyFont="1" applyFill="1" applyBorder="1" applyAlignment="1" applyProtection="1">
      <alignment horizontal="center" vertical="center" wrapText="1"/>
      <protection hidden="1"/>
    </xf>
    <xf numFmtId="0" fontId="212" fillId="62" borderId="31" xfId="0" applyFont="1" applyFill="1" applyBorder="1" applyAlignment="1" applyProtection="1">
      <alignment horizontal="center" vertical="center" wrapText="1"/>
      <protection hidden="1"/>
    </xf>
    <xf numFmtId="0" fontId="212" fillId="62" borderId="0" xfId="0" applyFont="1" applyFill="1" applyBorder="1" applyAlignment="1" applyProtection="1">
      <alignment horizontal="center" vertical="center" wrapText="1"/>
      <protection hidden="1"/>
    </xf>
    <xf numFmtId="0" fontId="212" fillId="62" borderId="40" xfId="0" applyFont="1" applyFill="1" applyBorder="1" applyAlignment="1" applyProtection="1">
      <alignment horizontal="center" vertical="center" wrapText="1"/>
      <protection hidden="1"/>
    </xf>
    <xf numFmtId="0" fontId="212" fillId="62" borderId="86" xfId="0" applyFont="1" applyFill="1" applyBorder="1" applyAlignment="1" applyProtection="1">
      <alignment horizontal="center" vertical="center"/>
      <protection hidden="1"/>
    </xf>
    <xf numFmtId="0" fontId="212" fillId="62" borderId="87" xfId="0" applyFont="1" applyFill="1" applyBorder="1" applyAlignment="1" applyProtection="1">
      <alignment horizontal="center" vertical="center"/>
      <protection hidden="1"/>
    </xf>
    <xf numFmtId="0" fontId="212" fillId="62" borderId="29" xfId="0" applyFont="1" applyFill="1" applyBorder="1" applyAlignment="1" applyProtection="1">
      <alignment horizontal="center" vertical="center" wrapText="1"/>
      <protection hidden="1"/>
    </xf>
    <xf numFmtId="0" fontId="212" fillId="62" borderId="22" xfId="0" applyFont="1" applyFill="1" applyBorder="1" applyAlignment="1" applyProtection="1">
      <alignment horizontal="center" vertical="center" wrapText="1"/>
      <protection hidden="1"/>
    </xf>
    <xf numFmtId="0" fontId="212" fillId="62" borderId="25" xfId="0" applyFont="1" applyFill="1" applyBorder="1" applyAlignment="1" applyProtection="1">
      <alignment horizontal="center" vertical="center" wrapText="1"/>
      <protection hidden="1"/>
    </xf>
    <xf numFmtId="0" fontId="212" fillId="62" borderId="41" xfId="0" applyFont="1" applyFill="1" applyBorder="1" applyAlignment="1" applyProtection="1">
      <alignment horizontal="center" vertical="center" wrapText="1"/>
      <protection hidden="1"/>
    </xf>
    <xf numFmtId="0" fontId="212" fillId="62" borderId="44" xfId="0" applyFont="1" applyFill="1" applyBorder="1" applyAlignment="1" applyProtection="1">
      <alignment horizontal="center" vertical="center" wrapText="1"/>
      <protection hidden="1"/>
    </xf>
    <xf numFmtId="180" fontId="212" fillId="62" borderId="42" xfId="0" applyNumberFormat="1" applyFont="1" applyFill="1" applyBorder="1" applyAlignment="1" applyProtection="1">
      <alignment horizontal="center" vertical="center" wrapText="1"/>
      <protection hidden="1"/>
    </xf>
    <xf numFmtId="180" fontId="212" fillId="62" borderId="27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75" xfId="0" applyFont="1" applyFill="1" applyBorder="1" applyAlignment="1" applyProtection="1">
      <alignment horizontal="center" vertical="center" wrapText="1"/>
      <protection hidden="1"/>
    </xf>
    <xf numFmtId="0" fontId="212" fillId="62" borderId="48" xfId="0" applyFont="1" applyFill="1" applyBorder="1" applyAlignment="1" applyProtection="1">
      <alignment horizontal="center" vertical="center" wrapText="1"/>
      <protection hidden="1"/>
    </xf>
    <xf numFmtId="0" fontId="212" fillId="62" borderId="35" xfId="0" applyFont="1" applyFill="1" applyBorder="1" applyAlignment="1" applyProtection="1">
      <alignment horizontal="center" vertical="center" wrapText="1"/>
      <protection hidden="1"/>
    </xf>
    <xf numFmtId="0" fontId="212" fillId="62" borderId="28" xfId="0" applyFont="1" applyFill="1" applyBorder="1" applyAlignment="1" applyProtection="1">
      <alignment horizontal="center" vertical="center" wrapText="1"/>
      <protection hidden="1"/>
    </xf>
    <xf numFmtId="0" fontId="212" fillId="62" borderId="23" xfId="0" applyFont="1" applyFill="1" applyBorder="1" applyAlignment="1" applyProtection="1">
      <alignment horizontal="center" vertical="center" wrapText="1"/>
      <protection hidden="1"/>
    </xf>
    <xf numFmtId="0" fontId="212" fillId="62" borderId="33" xfId="0" applyFont="1" applyFill="1" applyBorder="1" applyAlignment="1" applyProtection="1">
      <alignment horizontal="center" vertical="center" wrapText="1"/>
      <protection hidden="1"/>
    </xf>
    <xf numFmtId="0" fontId="212" fillId="62" borderId="42" xfId="0" applyFont="1" applyFill="1" applyBorder="1" applyAlignment="1" applyProtection="1">
      <alignment horizontal="center" vertical="center" wrapText="1"/>
      <protection hidden="1"/>
    </xf>
    <xf numFmtId="0" fontId="212" fillId="62" borderId="27" xfId="0" applyFont="1" applyFill="1" applyBorder="1" applyAlignment="1" applyProtection="1">
      <alignment horizontal="center" vertical="center" wrapText="1"/>
      <protection hidden="1"/>
    </xf>
    <xf numFmtId="0" fontId="212" fillId="62" borderId="77" xfId="0" applyFont="1" applyFill="1" applyBorder="1" applyAlignment="1" applyProtection="1">
      <alignment horizontal="center" vertical="center"/>
      <protection hidden="1"/>
    </xf>
    <xf numFmtId="0" fontId="212" fillId="62" borderId="78" xfId="0" applyFont="1" applyFill="1" applyBorder="1" applyAlignment="1" applyProtection="1">
      <alignment horizontal="center" vertical="center"/>
      <protection hidden="1"/>
    </xf>
    <xf numFmtId="0" fontId="212" fillId="62" borderId="29" xfId="0" applyFont="1" applyFill="1" applyBorder="1" applyAlignment="1" applyProtection="1">
      <alignment horizontal="center" vertical="center"/>
      <protection hidden="1"/>
    </xf>
    <xf numFmtId="0" fontId="212" fillId="62" borderId="21" xfId="0" applyFont="1" applyFill="1" applyBorder="1" applyAlignment="1" applyProtection="1">
      <alignment horizontal="center" vertical="center" wrapText="1"/>
      <protection hidden="1"/>
    </xf>
    <xf numFmtId="0" fontId="212" fillId="62" borderId="24" xfId="0" applyFont="1" applyFill="1" applyBorder="1" applyAlignment="1" applyProtection="1">
      <alignment horizontal="center" vertical="center" wrapText="1"/>
      <protection hidden="1"/>
    </xf>
    <xf numFmtId="0" fontId="212" fillId="62" borderId="26" xfId="0" applyFont="1" applyFill="1" applyBorder="1" applyAlignment="1" applyProtection="1">
      <alignment horizontal="center" vertical="center" wrapText="1"/>
      <protection hidden="1"/>
    </xf>
    <xf numFmtId="0" fontId="229" fillId="62" borderId="0" xfId="0" applyFont="1" applyFill="1" applyAlignment="1" applyProtection="1">
      <alignment horizontal="center" vertical="center"/>
      <protection hidden="1"/>
    </xf>
    <xf numFmtId="226" fontId="212" fillId="62" borderId="28" xfId="0" applyNumberFormat="1" applyFont="1" applyFill="1" applyBorder="1" applyAlignment="1" applyProtection="1">
      <alignment horizontal="center" vertical="center"/>
      <protection hidden="1"/>
    </xf>
    <xf numFmtId="226" fontId="212" fillId="62" borderId="78" xfId="0" applyNumberFormat="1" applyFont="1" applyFill="1" applyBorder="1" applyAlignment="1" applyProtection="1">
      <alignment horizontal="center" vertical="center"/>
      <protection hidden="1"/>
    </xf>
    <xf numFmtId="226" fontId="212" fillId="62" borderId="35" xfId="0" applyNumberFormat="1" applyFont="1" applyFill="1" applyBorder="1" applyAlignment="1" applyProtection="1">
      <alignment horizontal="center" vertical="center"/>
      <protection hidden="1"/>
    </xf>
    <xf numFmtId="226" fontId="212" fillId="62" borderId="27" xfId="0" applyNumberFormat="1" applyFont="1" applyFill="1" applyBorder="1" applyAlignment="1" applyProtection="1">
      <alignment horizontal="center" vertical="center"/>
      <protection hidden="1"/>
    </xf>
    <xf numFmtId="226" fontId="212" fillId="62" borderId="39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30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85" xfId="0" applyFont="1" applyFill="1" applyBorder="1" applyAlignment="1" applyProtection="1">
      <alignment horizontal="center" vertical="center" wrapText="1"/>
      <protection hidden="1"/>
    </xf>
    <xf numFmtId="0" fontId="212" fillId="62" borderId="86" xfId="0" applyFont="1" applyFill="1" applyBorder="1" applyAlignment="1" applyProtection="1">
      <alignment horizontal="center" vertical="center" wrapText="1"/>
      <protection hidden="1"/>
    </xf>
    <xf numFmtId="0" fontId="212" fillId="62" borderId="87" xfId="0" applyFont="1" applyFill="1" applyBorder="1" applyAlignment="1" applyProtection="1">
      <alignment horizontal="center" vertical="center" wrapText="1"/>
      <protection hidden="1"/>
    </xf>
    <xf numFmtId="0" fontId="212" fillId="62" borderId="28" xfId="0" applyFont="1" applyFill="1" applyBorder="1" applyAlignment="1" applyProtection="1">
      <alignment horizontal="center" vertical="center"/>
      <protection hidden="1"/>
    </xf>
    <xf numFmtId="226" fontId="212" fillId="62" borderId="41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44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30" xfId="0" applyFont="1" applyFill="1" applyBorder="1" applyAlignment="1" applyProtection="1">
      <alignment horizontal="center" vertical="center" wrapText="1"/>
      <protection hidden="1"/>
    </xf>
    <xf numFmtId="0" fontId="212" fillId="62" borderId="74" xfId="0" applyFont="1" applyFill="1" applyBorder="1" applyAlignment="1" applyProtection="1">
      <alignment horizontal="center" vertical="center"/>
      <protection hidden="1"/>
    </xf>
    <xf numFmtId="0" fontId="212" fillId="62" borderId="44" xfId="0" applyFont="1" applyFill="1" applyBorder="1" applyAlignment="1" applyProtection="1">
      <alignment horizontal="center" vertical="center"/>
      <protection hidden="1"/>
    </xf>
    <xf numFmtId="226" fontId="212" fillId="62" borderId="42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35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0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48" xfId="0" applyNumberFormat="1" applyFont="1" applyFill="1" applyBorder="1" applyAlignment="1" applyProtection="1">
      <alignment horizontal="center" vertical="center" wrapText="1"/>
      <protection hidden="1"/>
    </xf>
    <xf numFmtId="226" fontId="212" fillId="62" borderId="48" xfId="0" applyNumberFormat="1" applyFont="1" applyFill="1" applyBorder="1" applyAlignment="1" applyProtection="1">
      <alignment horizontal="center" vertical="center"/>
      <protection hidden="1"/>
    </xf>
    <xf numFmtId="226" fontId="212" fillId="62" borderId="0" xfId="0" applyNumberFormat="1" applyFont="1" applyFill="1" applyBorder="1" applyAlignment="1" applyProtection="1">
      <alignment horizontal="center" vertical="center"/>
      <protection hidden="1"/>
    </xf>
    <xf numFmtId="226" fontId="212" fillId="62" borderId="30" xfId="0" applyNumberFormat="1" applyFont="1" applyFill="1" applyBorder="1" applyAlignment="1" applyProtection="1">
      <alignment horizontal="center" vertical="center"/>
      <protection hidden="1"/>
    </xf>
    <xf numFmtId="41" fontId="212" fillId="62" borderId="0" xfId="1243" quotePrefix="1" applyNumberFormat="1" applyFont="1" applyFill="1" applyBorder="1" applyAlignment="1" applyProtection="1">
      <alignment horizontal="center" vertical="center"/>
      <protection hidden="1"/>
    </xf>
    <xf numFmtId="41" fontId="212" fillId="62" borderId="32" xfId="1243" quotePrefix="1" applyNumberFormat="1" applyFont="1" applyFill="1" applyBorder="1" applyAlignment="1" applyProtection="1">
      <alignment horizontal="center" vertical="center"/>
      <protection hidden="1"/>
    </xf>
    <xf numFmtId="0" fontId="212" fillId="62" borderId="79" xfId="0" applyFont="1" applyFill="1" applyBorder="1" applyAlignment="1" applyProtection="1">
      <alignment horizontal="center" vertical="center" wrapText="1"/>
      <protection hidden="1"/>
    </xf>
    <xf numFmtId="0" fontId="212" fillId="62" borderId="32" xfId="0" applyFont="1" applyFill="1" applyBorder="1" applyAlignment="1" applyProtection="1">
      <alignment horizontal="center" vertical="center" wrapText="1"/>
      <protection hidden="1"/>
    </xf>
    <xf numFmtId="0" fontId="212" fillId="62" borderId="80" xfId="0" applyFont="1" applyFill="1" applyBorder="1" applyAlignment="1" applyProtection="1">
      <alignment horizontal="center" vertical="center" wrapText="1"/>
      <protection hidden="1"/>
    </xf>
    <xf numFmtId="41" fontId="212" fillId="24" borderId="0" xfId="1243" quotePrefix="1" applyNumberFormat="1" applyFont="1" applyFill="1" applyBorder="1" applyAlignment="1" applyProtection="1">
      <alignment horizontal="center" vertical="center"/>
      <protection hidden="1"/>
    </xf>
    <xf numFmtId="41" fontId="212" fillId="24" borderId="0" xfId="1243" applyNumberFormat="1" applyFont="1" applyFill="1" applyBorder="1" applyAlignment="1" applyProtection="1">
      <alignment horizontal="center" vertical="center"/>
      <protection hidden="1"/>
    </xf>
    <xf numFmtId="49" fontId="212" fillId="62" borderId="0" xfId="1243" quotePrefix="1" applyNumberFormat="1" applyFont="1" applyFill="1" applyBorder="1" applyAlignment="1" applyProtection="1">
      <alignment horizontal="center" vertical="center"/>
      <protection hidden="1"/>
    </xf>
    <xf numFmtId="49" fontId="212" fillId="62" borderId="32" xfId="1243" quotePrefix="1" applyNumberFormat="1" applyFont="1" applyFill="1" applyBorder="1" applyAlignment="1" applyProtection="1">
      <alignment horizontal="center" vertical="center"/>
      <protection hidden="1"/>
    </xf>
    <xf numFmtId="49" fontId="212" fillId="24" borderId="0" xfId="1243" quotePrefix="1" applyNumberFormat="1" applyFont="1" applyFill="1" applyBorder="1" applyAlignment="1" applyProtection="1">
      <alignment horizontal="center" vertical="center"/>
      <protection hidden="1"/>
    </xf>
    <xf numFmtId="49" fontId="212" fillId="24" borderId="0" xfId="1243" applyNumberFormat="1" applyFont="1" applyFill="1" applyBorder="1" applyAlignment="1" applyProtection="1">
      <alignment horizontal="center" vertical="center"/>
      <protection hidden="1"/>
    </xf>
    <xf numFmtId="41" fontId="212" fillId="62" borderId="42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44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67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22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27" xfId="0" applyNumberFormat="1" applyFont="1" applyFill="1" applyBorder="1" applyAlignment="1" applyProtection="1">
      <alignment horizontal="center" vertical="center" wrapText="1"/>
      <protection hidden="1"/>
    </xf>
    <xf numFmtId="0" fontId="227" fillId="62" borderId="48" xfId="0" applyNumberFormat="1" applyFont="1" applyFill="1" applyBorder="1" applyAlignment="1" applyProtection="1">
      <alignment horizontal="right"/>
      <protection hidden="1"/>
    </xf>
    <xf numFmtId="41" fontId="221" fillId="62" borderId="0" xfId="0" applyNumberFormat="1" applyFont="1" applyFill="1" applyAlignment="1" applyProtection="1">
      <alignment horizontal="center" vertical="center"/>
      <protection hidden="1"/>
    </xf>
    <xf numFmtId="41" fontId="212" fillId="62" borderId="77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88" xfId="1245" applyNumberFormat="1" applyFont="1" applyFill="1" applyBorder="1" applyAlignment="1" applyProtection="1">
      <alignment horizontal="center" vertical="center"/>
      <protection hidden="1"/>
    </xf>
    <xf numFmtId="41" fontId="212" fillId="62" borderId="89" xfId="1245" applyNumberFormat="1" applyFont="1" applyFill="1" applyBorder="1" applyAlignment="1" applyProtection="1">
      <alignment horizontal="center" vertical="center"/>
      <protection hidden="1"/>
    </xf>
    <xf numFmtId="0" fontId="212" fillId="62" borderId="90" xfId="0" applyFont="1" applyFill="1" applyBorder="1" applyAlignment="1" applyProtection="1">
      <alignment horizontal="center" vertical="center" wrapText="1"/>
      <protection hidden="1"/>
    </xf>
    <xf numFmtId="0" fontId="212" fillId="62" borderId="69" xfId="0" applyFont="1" applyFill="1" applyBorder="1" applyAlignment="1" applyProtection="1">
      <alignment horizontal="center" vertical="center" wrapText="1"/>
      <protection hidden="1"/>
    </xf>
    <xf numFmtId="0" fontId="212" fillId="62" borderId="46" xfId="0" applyFont="1" applyFill="1" applyBorder="1" applyAlignment="1" applyProtection="1">
      <alignment horizontal="center" vertical="center" wrapText="1"/>
      <protection hidden="1"/>
    </xf>
    <xf numFmtId="0" fontId="227" fillId="62" borderId="48" xfId="0" applyNumberFormat="1" applyFont="1" applyFill="1" applyBorder="1" applyAlignment="1" applyProtection="1">
      <alignment horizontal="right" vertical="center"/>
      <protection hidden="1"/>
    </xf>
    <xf numFmtId="41" fontId="212" fillId="62" borderId="79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32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80" xfId="1245" applyNumberFormat="1" applyFont="1" applyFill="1" applyBorder="1" applyAlignment="1" applyProtection="1">
      <alignment horizontal="center" vertical="center" wrapText="1"/>
      <protection hidden="1"/>
    </xf>
    <xf numFmtId="41" fontId="212" fillId="62" borderId="85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86" xfId="0" applyNumberFormat="1" applyFont="1" applyFill="1" applyBorder="1" applyAlignment="1" applyProtection="1">
      <alignment horizontal="center" vertical="center" wrapText="1"/>
      <protection hidden="1"/>
    </xf>
    <xf numFmtId="41" fontId="212" fillId="62" borderId="87" xfId="0" applyNumberFormat="1" applyFont="1" applyFill="1" applyBorder="1" applyAlignment="1" applyProtection="1">
      <alignment horizontal="center" vertical="center" wrapText="1"/>
      <protection hidden="1"/>
    </xf>
    <xf numFmtId="0" fontId="212" fillId="62" borderId="0" xfId="0" applyNumberFormat="1" applyFont="1" applyFill="1" applyAlignment="1" applyProtection="1">
      <alignment horizontal="right" vertical="top"/>
      <protection hidden="1"/>
    </xf>
    <xf numFmtId="41" fontId="229" fillId="62" borderId="0" xfId="1245" applyNumberFormat="1" applyFont="1" applyFill="1" applyAlignment="1" applyProtection="1">
      <alignment horizontal="center" vertical="center"/>
      <protection hidden="1"/>
    </xf>
    <xf numFmtId="0" fontId="212" fillId="62" borderId="10" xfId="0" applyNumberFormat="1" applyFont="1" applyFill="1" applyBorder="1" applyAlignment="1" applyProtection="1">
      <alignment horizontal="right" vertical="center"/>
      <protection hidden="1"/>
    </xf>
    <xf numFmtId="41" fontId="212" fillId="62" borderId="28" xfId="0" applyNumberFormat="1" applyFont="1" applyFill="1" applyBorder="1" applyAlignment="1" applyProtection="1">
      <alignment horizontal="center" vertical="center"/>
      <protection hidden="1"/>
    </xf>
    <xf numFmtId="41" fontId="212" fillId="62" borderId="78" xfId="0" applyNumberFormat="1" applyFont="1" applyFill="1" applyBorder="1" applyAlignment="1" applyProtection="1">
      <alignment horizontal="center" vertical="center"/>
      <protection hidden="1"/>
    </xf>
    <xf numFmtId="41" fontId="233" fillId="62" borderId="0" xfId="1245" applyNumberFormat="1" applyFont="1" applyFill="1" applyAlignment="1" applyProtection="1">
      <alignment horizontal="center" vertical="center"/>
      <protection hidden="1"/>
    </xf>
    <xf numFmtId="41" fontId="222" fillId="62" borderId="0" xfId="1245" applyNumberFormat="1" applyFont="1" applyFill="1" applyAlignment="1" applyProtection="1">
      <alignment horizontal="center" vertical="center" shrinkToFit="1"/>
      <protection hidden="1"/>
    </xf>
    <xf numFmtId="41" fontId="212" fillId="62" borderId="29" xfId="0" applyNumberFormat="1" applyFont="1" applyFill="1" applyBorder="1" applyAlignment="1" applyProtection="1">
      <alignment horizontal="center" vertical="center"/>
      <protection hidden="1"/>
    </xf>
    <xf numFmtId="41" fontId="229" fillId="62" borderId="0" xfId="1245" applyNumberFormat="1" applyFont="1" applyFill="1" applyAlignment="1" applyProtection="1">
      <alignment horizontal="center" vertical="center" shrinkToFit="1"/>
      <protection hidden="1"/>
    </xf>
    <xf numFmtId="0" fontId="227" fillId="62" borderId="0" xfId="0" applyNumberFormat="1" applyFont="1" applyFill="1" applyBorder="1" applyAlignment="1" applyProtection="1">
      <alignment horizontal="right"/>
      <protection hidden="1"/>
    </xf>
    <xf numFmtId="0" fontId="8" fillId="24" borderId="94" xfId="0" applyFont="1" applyFill="1" applyBorder="1" applyAlignment="1" applyProtection="1">
      <alignment horizontal="center" vertical="center"/>
      <protection hidden="1"/>
    </xf>
    <xf numFmtId="0" fontId="8" fillId="24" borderId="86" xfId="0" applyFont="1" applyFill="1" applyBorder="1" applyAlignment="1" applyProtection="1">
      <alignment horizontal="center" vertical="center"/>
      <protection hidden="1"/>
    </xf>
    <xf numFmtId="0" fontId="8" fillId="24" borderId="93" xfId="0" applyFont="1" applyFill="1" applyBorder="1" applyAlignment="1" applyProtection="1">
      <alignment horizontal="center" vertical="center"/>
      <protection hidden="1"/>
    </xf>
    <xf numFmtId="0" fontId="8" fillId="24" borderId="38" xfId="0" applyFont="1" applyFill="1" applyBorder="1" applyAlignment="1" applyProtection="1">
      <alignment horizontal="center" vertical="center"/>
      <protection hidden="1"/>
    </xf>
    <xf numFmtId="0" fontId="8" fillId="62" borderId="40" xfId="0" applyFont="1" applyFill="1" applyBorder="1" applyAlignment="1" applyProtection="1">
      <alignment horizontal="center" vertical="center"/>
      <protection hidden="1"/>
    </xf>
    <xf numFmtId="0" fontId="8" fillId="62" borderId="34" xfId="0" applyFont="1" applyFill="1" applyBorder="1" applyAlignment="1" applyProtection="1">
      <alignment horizontal="center" vertical="center"/>
      <protection hidden="1"/>
    </xf>
    <xf numFmtId="177" fontId="12" fillId="62" borderId="0" xfId="1246" applyFont="1" applyFill="1" applyAlignment="1" applyProtection="1">
      <alignment horizontal="center" vertical="center"/>
      <protection hidden="1"/>
    </xf>
    <xf numFmtId="3" fontId="8" fillId="24" borderId="41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74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44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48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79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0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32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30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80" xfId="0" applyNumberFormat="1" applyFont="1" applyFill="1" applyBorder="1" applyAlignment="1" applyProtection="1">
      <alignment horizontal="center" vertical="center" wrapText="1"/>
      <protection hidden="1"/>
    </xf>
    <xf numFmtId="0" fontId="8" fillId="24" borderId="97" xfId="0" applyFont="1" applyFill="1" applyBorder="1" applyAlignment="1" applyProtection="1">
      <alignment horizontal="center" vertical="center"/>
      <protection hidden="1"/>
    </xf>
    <xf numFmtId="0" fontId="8" fillId="62" borderId="96" xfId="0" applyFont="1" applyFill="1" applyBorder="1" applyAlignment="1" applyProtection="1">
      <alignment horizontal="center" vertical="center" wrapText="1"/>
      <protection hidden="1"/>
    </xf>
    <xf numFmtId="0" fontId="8" fillId="24" borderId="28" xfId="0" applyFont="1" applyFill="1" applyBorder="1" applyAlignment="1" applyProtection="1">
      <alignment horizontal="center" vertical="center"/>
      <protection hidden="1"/>
    </xf>
    <xf numFmtId="0" fontId="8" fillId="24" borderId="15" xfId="0" applyFont="1" applyFill="1" applyBorder="1" applyAlignment="1" applyProtection="1">
      <alignment horizontal="center" vertical="center"/>
      <protection hidden="1"/>
    </xf>
    <xf numFmtId="0" fontId="8" fillId="24" borderId="23" xfId="0" applyFont="1" applyFill="1" applyBorder="1" applyAlignment="1" applyProtection="1">
      <alignment horizontal="center" vertical="center"/>
      <protection hidden="1"/>
    </xf>
    <xf numFmtId="0" fontId="8" fillId="62" borderId="57" xfId="0" applyFont="1" applyFill="1" applyBorder="1" applyAlignment="1" applyProtection="1">
      <alignment horizontal="center" vertical="center"/>
      <protection hidden="1"/>
    </xf>
    <xf numFmtId="0" fontId="8" fillId="62" borderId="33" xfId="0" applyFont="1" applyFill="1" applyBorder="1" applyAlignment="1" applyProtection="1">
      <alignment horizontal="center" vertical="center"/>
      <protection hidden="1"/>
    </xf>
    <xf numFmtId="0" fontId="8" fillId="24" borderId="92" xfId="0" applyFont="1" applyFill="1" applyBorder="1" applyAlignment="1" applyProtection="1">
      <alignment horizontal="center" vertical="center"/>
      <protection hidden="1"/>
    </xf>
    <xf numFmtId="186" fontId="8" fillId="24" borderId="77" xfId="1246" quotePrefix="1" applyNumberFormat="1" applyFont="1" applyFill="1" applyBorder="1" applyAlignment="1" applyProtection="1">
      <alignment horizontal="center" vertical="center"/>
      <protection hidden="1"/>
    </xf>
    <xf numFmtId="186" fontId="8" fillId="24" borderId="29" xfId="1246" quotePrefix="1" applyNumberFormat="1" applyFont="1" applyFill="1" applyBorder="1" applyAlignment="1" applyProtection="1">
      <alignment horizontal="center" vertical="center"/>
      <protection hidden="1"/>
    </xf>
    <xf numFmtId="187" fontId="8" fillId="24" borderId="28" xfId="1246" quotePrefix="1" applyNumberFormat="1" applyFont="1" applyFill="1" applyBorder="1" applyAlignment="1" applyProtection="1">
      <alignment horizontal="center" vertical="center"/>
      <protection hidden="1"/>
    </xf>
    <xf numFmtId="187" fontId="8" fillId="24" borderId="29" xfId="1246" quotePrefix="1" applyNumberFormat="1" applyFont="1" applyFill="1" applyBorder="1" applyAlignment="1" applyProtection="1">
      <alignment horizontal="center" vertical="center"/>
      <protection hidden="1"/>
    </xf>
    <xf numFmtId="3" fontId="8" fillId="24" borderId="41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74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44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94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86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87" xfId="1246" applyNumberFormat="1" applyFont="1" applyFill="1" applyBorder="1" applyAlignment="1" applyProtection="1">
      <alignment horizontal="center" vertical="center" wrapText="1"/>
      <protection hidden="1"/>
    </xf>
    <xf numFmtId="187" fontId="8" fillId="24" borderId="78" xfId="1246" quotePrefix="1" applyNumberFormat="1" applyFont="1" applyFill="1" applyBorder="1" applyAlignment="1" applyProtection="1">
      <alignment horizontal="center" vertical="center"/>
      <protection hidden="1"/>
    </xf>
    <xf numFmtId="187" fontId="8" fillId="24" borderId="21" xfId="1246" quotePrefix="1" applyNumberFormat="1" applyFont="1" applyFill="1" applyBorder="1" applyAlignment="1" applyProtection="1">
      <alignment horizontal="center" vertical="center"/>
      <protection hidden="1"/>
    </xf>
    <xf numFmtId="3" fontId="8" fillId="24" borderId="38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40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68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42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35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13" fillId="62" borderId="0" xfId="0" applyFont="1" applyFill="1" applyBorder="1" applyAlignment="1" applyProtection="1">
      <alignment horizontal="center" vertical="center"/>
      <protection hidden="1"/>
    </xf>
    <xf numFmtId="0" fontId="8" fillId="24" borderId="91" xfId="0" applyFont="1" applyFill="1" applyBorder="1" applyAlignment="1" applyProtection="1">
      <alignment horizontal="center" vertical="center"/>
      <protection hidden="1"/>
    </xf>
    <xf numFmtId="0" fontId="8" fillId="62" borderId="48" xfId="0" applyFont="1" applyFill="1" applyBorder="1" applyAlignment="1" applyProtection="1">
      <alignment horizontal="center" vertical="center" wrapText="1"/>
      <protection hidden="1"/>
    </xf>
    <xf numFmtId="0" fontId="8" fillId="62" borderId="79" xfId="0" applyFont="1" applyFill="1" applyBorder="1" applyAlignment="1" applyProtection="1">
      <alignment horizontal="center" vertical="center" wrapText="1"/>
      <protection hidden="1"/>
    </xf>
    <xf numFmtId="0" fontId="8" fillId="62" borderId="0" xfId="0" applyFont="1" applyFill="1" applyBorder="1" applyAlignment="1" applyProtection="1">
      <alignment horizontal="center" vertical="center" wrapText="1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0" fontId="8" fillId="62" borderId="30" xfId="0" applyFont="1" applyFill="1" applyBorder="1" applyAlignment="1" applyProtection="1">
      <alignment horizontal="center" vertical="center" wrapText="1"/>
      <protection hidden="1"/>
    </xf>
    <xf numFmtId="0" fontId="8" fillId="62" borderId="80" xfId="0" applyFont="1" applyFill="1" applyBorder="1" applyAlignment="1" applyProtection="1">
      <alignment horizontal="center" vertical="center" wrapText="1"/>
      <protection hidden="1"/>
    </xf>
    <xf numFmtId="177" fontId="8" fillId="24" borderId="24" xfId="1246" applyFont="1" applyFill="1" applyBorder="1" applyAlignment="1" applyProtection="1">
      <alignment horizontal="center" vertical="center" wrapText="1"/>
      <protection hidden="1"/>
    </xf>
    <xf numFmtId="177" fontId="8" fillId="24" borderId="24" xfId="1246" applyFont="1" applyFill="1" applyBorder="1" applyAlignment="1" applyProtection="1">
      <alignment horizontal="center" vertical="center"/>
      <protection hidden="1"/>
    </xf>
    <xf numFmtId="177" fontId="8" fillId="24" borderId="26" xfId="1246" applyFont="1" applyFill="1" applyBorder="1" applyAlignment="1" applyProtection="1">
      <alignment horizontal="center" vertical="center"/>
      <protection hidden="1"/>
    </xf>
    <xf numFmtId="186" fontId="8" fillId="24" borderId="24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26" xfId="0" applyNumberFormat="1" applyFont="1" applyFill="1" applyBorder="1" applyAlignment="1" applyProtection="1">
      <alignment horizontal="center" vertical="center" wrapText="1"/>
      <protection hidden="1"/>
    </xf>
    <xf numFmtId="0" fontId="8" fillId="24" borderId="95" xfId="0" applyFont="1" applyFill="1" applyBorder="1" applyAlignment="1" applyProtection="1">
      <alignment horizontal="center" vertical="center"/>
      <protection hidden="1"/>
    </xf>
    <xf numFmtId="0" fontId="13" fillId="62" borderId="0" xfId="0" applyFont="1" applyFill="1" applyAlignment="1" applyProtection="1">
      <alignment horizontal="center" vertical="center"/>
      <protection hidden="1"/>
    </xf>
    <xf numFmtId="177" fontId="13" fillId="24" borderId="0" xfId="1246" applyFont="1" applyFill="1" applyAlignment="1" applyProtection="1">
      <alignment horizontal="center" vertical="center"/>
      <protection hidden="1"/>
    </xf>
    <xf numFmtId="177" fontId="8" fillId="62" borderId="38" xfId="1246" applyFont="1" applyFill="1" applyBorder="1" applyAlignment="1" applyProtection="1">
      <alignment horizontal="center" vertical="center" wrapText="1"/>
      <protection hidden="1"/>
    </xf>
    <xf numFmtId="177" fontId="8" fillId="62" borderId="40" xfId="1246" applyFont="1" applyFill="1" applyBorder="1" applyAlignment="1" applyProtection="1">
      <alignment horizontal="center" vertical="center" wrapText="1"/>
      <protection hidden="1"/>
    </xf>
    <xf numFmtId="177" fontId="8" fillId="62" borderId="68" xfId="1246" applyFont="1" applyFill="1" applyBorder="1" applyAlignment="1" applyProtection="1">
      <alignment horizontal="center" vertical="center" wrapText="1"/>
      <protection hidden="1"/>
    </xf>
    <xf numFmtId="186" fontId="8" fillId="24" borderId="42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35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10" fillId="62" borderId="32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1437" applyFont="1" applyFill="1" applyAlignment="1" applyProtection="1">
      <alignment horizontal="center" vertical="center"/>
      <protection hidden="1"/>
    </xf>
    <xf numFmtId="0" fontId="13" fillId="62" borderId="0" xfId="1437" applyFont="1" applyFill="1" applyAlignment="1" applyProtection="1">
      <alignment horizontal="center" vertical="center"/>
      <protection hidden="1"/>
    </xf>
    <xf numFmtId="186" fontId="8" fillId="62" borderId="82" xfId="1246" applyNumberFormat="1" applyFont="1" applyFill="1" applyBorder="1" applyAlignment="1" applyProtection="1">
      <alignment horizontal="center" vertical="center"/>
      <protection hidden="1"/>
    </xf>
    <xf numFmtId="186" fontId="8" fillId="62" borderId="78" xfId="1246" applyNumberFormat="1" applyFont="1" applyFill="1" applyBorder="1" applyAlignment="1" applyProtection="1">
      <alignment horizontal="center" vertical="center"/>
      <protection hidden="1"/>
    </xf>
    <xf numFmtId="0" fontId="8" fillId="62" borderId="79" xfId="1437" applyFont="1" applyFill="1" applyBorder="1" applyAlignment="1" applyProtection="1">
      <alignment horizontal="center" vertical="center" wrapText="1"/>
      <protection hidden="1"/>
    </xf>
    <xf numFmtId="0" fontId="8" fillId="62" borderId="32" xfId="1437" applyFont="1" applyFill="1" applyBorder="1" applyAlignment="1" applyProtection="1">
      <alignment horizontal="center" vertical="center" wrapText="1"/>
      <protection hidden="1"/>
    </xf>
    <xf numFmtId="0" fontId="8" fillId="62" borderId="80" xfId="1437" applyFont="1" applyFill="1" applyBorder="1" applyAlignment="1" applyProtection="1">
      <alignment horizontal="center" vertical="center" wrapText="1"/>
      <protection hidden="1"/>
    </xf>
    <xf numFmtId="186" fontId="8" fillId="62" borderId="48" xfId="1246" applyNumberFormat="1" applyFont="1" applyFill="1" applyBorder="1" applyAlignment="1" applyProtection="1">
      <alignment horizontal="center" vertical="center"/>
      <protection hidden="1"/>
    </xf>
    <xf numFmtId="186" fontId="8" fillId="62" borderId="41" xfId="1437" applyNumberFormat="1" applyFont="1" applyFill="1" applyBorder="1" applyAlignment="1" applyProtection="1">
      <alignment horizontal="center" vertical="center" wrapText="1"/>
      <protection hidden="1"/>
    </xf>
    <xf numFmtId="0" fontId="8" fillId="62" borderId="44" xfId="1437" applyFont="1" applyFill="1" applyBorder="1" applyAlignment="1" applyProtection="1">
      <alignment horizontal="center" vertical="center"/>
      <protection hidden="1"/>
    </xf>
    <xf numFmtId="177" fontId="8" fillId="62" borderId="41" xfId="1246" applyFont="1" applyFill="1" applyBorder="1" applyAlignment="1" applyProtection="1">
      <alignment horizontal="center" vertical="center" wrapText="1"/>
      <protection hidden="1"/>
    </xf>
    <xf numFmtId="186" fontId="8" fillId="62" borderId="42" xfId="1437" applyNumberFormat="1" applyFont="1" applyFill="1" applyBorder="1" applyAlignment="1" applyProtection="1">
      <alignment horizontal="center" vertical="center" wrapText="1"/>
      <protection hidden="1"/>
    </xf>
    <xf numFmtId="0" fontId="8" fillId="62" borderId="27" xfId="1437" applyFont="1" applyFill="1" applyBorder="1" applyAlignment="1" applyProtection="1">
      <alignment horizontal="center" vertical="center"/>
      <protection hidden="1"/>
    </xf>
    <xf numFmtId="186" fontId="8" fillId="62" borderId="81" xfId="1246" applyNumberFormat="1" applyFont="1" applyFill="1" applyBorder="1" applyAlignment="1" applyProtection="1">
      <alignment horizontal="center" vertical="center"/>
      <protection hidden="1"/>
    </xf>
    <xf numFmtId="0" fontId="8" fillId="62" borderId="48" xfId="1437" applyFont="1" applyFill="1" applyBorder="1" applyAlignment="1" applyProtection="1">
      <alignment horizontal="center" vertical="center" wrapText="1"/>
      <protection hidden="1"/>
    </xf>
    <xf numFmtId="0" fontId="8" fillId="62" borderId="0" xfId="1437" applyFont="1" applyFill="1" applyBorder="1" applyAlignment="1" applyProtection="1">
      <alignment horizontal="center" vertical="center" wrapText="1"/>
      <protection hidden="1"/>
    </xf>
    <xf numFmtId="0" fontId="8" fillId="62" borderId="30" xfId="1437" applyFont="1" applyFill="1" applyBorder="1" applyAlignment="1" applyProtection="1">
      <alignment horizontal="center" vertical="center" wrapText="1"/>
      <protection hidden="1"/>
    </xf>
    <xf numFmtId="186" fontId="8" fillId="62" borderId="45" xfId="1437" applyNumberFormat="1" applyFont="1" applyFill="1" applyBorder="1" applyAlignment="1" applyProtection="1">
      <alignment horizontal="center" vertical="center" wrapText="1"/>
      <protection hidden="1"/>
    </xf>
    <xf numFmtId="0" fontId="8" fillId="62" borderId="46" xfId="1437" applyFont="1" applyFill="1" applyBorder="1" applyAlignment="1" applyProtection="1">
      <alignment horizontal="center" vertical="center"/>
      <protection hidden="1"/>
    </xf>
    <xf numFmtId="0" fontId="8" fillId="62" borderId="82" xfId="1437" applyFont="1" applyFill="1" applyBorder="1" applyAlignment="1" applyProtection="1">
      <alignment horizontal="center" vertical="center" wrapText="1"/>
      <protection hidden="1"/>
    </xf>
    <xf numFmtId="0" fontId="8" fillId="62" borderId="31" xfId="1437" applyFont="1" applyFill="1" applyBorder="1" applyAlignment="1" applyProtection="1">
      <alignment horizontal="center" vertical="center" wrapText="1"/>
      <protection hidden="1"/>
    </xf>
    <xf numFmtId="0" fontId="8" fillId="62" borderId="43" xfId="1437" applyFont="1" applyFill="1" applyBorder="1" applyAlignment="1" applyProtection="1">
      <alignment horizontal="center" vertical="center" wrapText="1"/>
      <protection hidden="1"/>
    </xf>
    <xf numFmtId="177" fontId="8" fillId="62" borderId="86" xfId="1246" applyFont="1" applyFill="1" applyBorder="1" applyAlignment="1" applyProtection="1">
      <alignment horizontal="center" vertical="center" wrapText="1"/>
      <protection hidden="1"/>
    </xf>
    <xf numFmtId="177" fontId="8" fillId="62" borderId="87" xfId="1246" applyFont="1" applyFill="1" applyBorder="1" applyAlignment="1" applyProtection="1">
      <alignment horizontal="center" vertical="center" wrapText="1"/>
      <protection hidden="1"/>
    </xf>
    <xf numFmtId="0" fontId="10" fillId="62" borderId="0" xfId="1437" quotePrefix="1" applyNumberFormat="1" applyFont="1" applyFill="1" applyBorder="1" applyAlignment="1" applyProtection="1">
      <alignment horizontal="center" vertical="center"/>
      <protection hidden="1"/>
    </xf>
    <xf numFmtId="0" fontId="14" fillId="62" borderId="0" xfId="1437" applyNumberFormat="1" applyFont="1" applyFill="1" applyBorder="1" applyAlignment="1" applyProtection="1">
      <alignment horizontal="center"/>
      <protection hidden="1"/>
    </xf>
    <xf numFmtId="186" fontId="8" fillId="62" borderId="42" xfId="1246" applyNumberFormat="1" applyFont="1" applyFill="1" applyBorder="1" applyAlignment="1" applyProtection="1">
      <alignment horizontal="center" vertical="center"/>
      <protection hidden="1"/>
    </xf>
    <xf numFmtId="186" fontId="8" fillId="62" borderId="39" xfId="1246" applyNumberFormat="1" applyFont="1" applyFill="1" applyBorder="1" applyAlignment="1" applyProtection="1">
      <alignment horizontal="center" vertical="center"/>
      <protection hidden="1"/>
    </xf>
    <xf numFmtId="177" fontId="8" fillId="62" borderId="44" xfId="1246" applyFont="1" applyFill="1" applyBorder="1" applyAlignment="1" applyProtection="1">
      <alignment horizontal="center" vertical="center" wrapText="1"/>
      <protection hidden="1"/>
    </xf>
    <xf numFmtId="186" fontId="8" fillId="62" borderId="74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44" xfId="1437" applyNumberFormat="1" applyFont="1" applyFill="1" applyBorder="1" applyAlignment="1" applyProtection="1">
      <alignment horizontal="center" vertical="center" wrapText="1"/>
      <protection hidden="1"/>
    </xf>
    <xf numFmtId="177" fontId="8" fillId="62" borderId="74" xfId="1246" applyFont="1" applyFill="1" applyBorder="1" applyAlignment="1" applyProtection="1">
      <alignment horizontal="center" vertical="center" wrapText="1"/>
      <protection hidden="1"/>
    </xf>
    <xf numFmtId="186" fontId="8" fillId="62" borderId="79" xfId="1246" applyNumberFormat="1" applyFont="1" applyFill="1" applyBorder="1" applyAlignment="1" applyProtection="1">
      <alignment horizontal="center" vertical="center"/>
      <protection hidden="1"/>
    </xf>
    <xf numFmtId="177" fontId="8" fillId="62" borderId="76" xfId="1246" applyFont="1" applyFill="1" applyBorder="1" applyAlignment="1" applyProtection="1">
      <alignment horizontal="center" vertical="center" wrapText="1"/>
      <protection hidden="1"/>
    </xf>
    <xf numFmtId="186" fontId="8" fillId="62" borderId="75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35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27" xfId="1437" applyNumberFormat="1" applyFont="1" applyFill="1" applyBorder="1" applyAlignment="1" applyProtection="1">
      <alignment horizontal="center" vertical="center" wrapText="1"/>
      <protection hidden="1"/>
    </xf>
    <xf numFmtId="186" fontId="8" fillId="62" borderId="37" xfId="1246" applyNumberFormat="1" applyFont="1" applyFill="1" applyBorder="1" applyAlignment="1" applyProtection="1">
      <alignment horizontal="center" vertical="center" wrapText="1"/>
      <protection hidden="1"/>
    </xf>
    <xf numFmtId="186" fontId="8" fillId="62" borderId="38" xfId="1246" applyNumberFormat="1" applyFont="1" applyFill="1" applyBorder="1" applyAlignment="1" applyProtection="1">
      <alignment horizontal="center" vertical="center"/>
      <protection hidden="1"/>
    </xf>
    <xf numFmtId="177" fontId="8" fillId="62" borderId="42" xfId="1246" applyFont="1" applyFill="1" applyBorder="1" applyAlignment="1" applyProtection="1">
      <alignment horizontal="center" vertical="center" wrapText="1"/>
      <protection hidden="1"/>
    </xf>
    <xf numFmtId="177" fontId="8" fillId="62" borderId="27" xfId="1246" applyFont="1" applyFill="1" applyBorder="1" applyAlignment="1" applyProtection="1">
      <alignment horizontal="center" vertical="center" wrapText="1"/>
      <protection hidden="1"/>
    </xf>
    <xf numFmtId="177" fontId="8" fillId="62" borderId="35" xfId="1246" applyFont="1" applyFill="1" applyBorder="1" applyAlignment="1" applyProtection="1">
      <alignment horizontal="center" vertical="center" wrapText="1"/>
      <protection hidden="1"/>
    </xf>
    <xf numFmtId="177" fontId="8" fillId="62" borderId="45" xfId="1246" applyFont="1" applyFill="1" applyBorder="1" applyAlignment="1" applyProtection="1">
      <alignment horizontal="center" vertical="center" wrapText="1"/>
      <protection hidden="1"/>
    </xf>
    <xf numFmtId="177" fontId="8" fillId="62" borderId="69" xfId="1246" applyFont="1" applyFill="1" applyBorder="1" applyAlignment="1" applyProtection="1">
      <alignment horizontal="center" vertical="center" wrapText="1"/>
      <protection hidden="1"/>
    </xf>
    <xf numFmtId="177" fontId="8" fillId="62" borderId="46" xfId="1246" applyFont="1" applyFill="1" applyBorder="1" applyAlignment="1" applyProtection="1">
      <alignment horizontal="center" vertical="center" wrapText="1"/>
      <protection hidden="1"/>
    </xf>
    <xf numFmtId="0" fontId="8" fillId="62" borderId="41" xfId="1437" applyFont="1" applyFill="1" applyBorder="1" applyAlignment="1" applyProtection="1">
      <alignment horizontal="center" vertical="center" wrapText="1"/>
      <protection hidden="1"/>
    </xf>
    <xf numFmtId="0" fontId="8" fillId="62" borderId="44" xfId="1437" applyFont="1" applyFill="1" applyBorder="1" applyAlignment="1" applyProtection="1">
      <alignment horizontal="center" vertical="center" wrapText="1"/>
      <protection hidden="1"/>
    </xf>
    <xf numFmtId="186" fontId="8" fillId="62" borderId="37" xfId="1246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Border="1" applyAlignment="1" applyProtection="1">
      <alignment horizontal="center" vertical="center"/>
      <protection hidden="1"/>
    </xf>
    <xf numFmtId="0" fontId="12" fillId="62" borderId="0" xfId="1437" applyFont="1" applyFill="1" applyBorder="1" applyAlignment="1" applyProtection="1">
      <alignment horizontal="center" vertical="center"/>
      <protection hidden="1"/>
    </xf>
    <xf numFmtId="0" fontId="66" fillId="62" borderId="0" xfId="0" applyFont="1" applyFill="1" applyBorder="1" applyAlignment="1" applyProtection="1">
      <alignment horizontal="center" vertical="center"/>
      <protection hidden="1"/>
    </xf>
    <xf numFmtId="1" fontId="8" fillId="62" borderId="0" xfId="1436" applyNumberFormat="1" applyFont="1" applyFill="1" applyBorder="1" applyAlignment="1" applyProtection="1">
      <alignment horizontal="right" vertical="top"/>
      <protection hidden="1"/>
    </xf>
    <xf numFmtId="0" fontId="13" fillId="62" borderId="0" xfId="1437" applyFont="1" applyFill="1" applyBorder="1" applyAlignment="1" applyProtection="1">
      <alignment horizontal="center" vertical="center" wrapText="1"/>
      <protection hidden="1"/>
    </xf>
    <xf numFmtId="0" fontId="15" fillId="62" borderId="0" xfId="1437" applyFont="1" applyFill="1" applyBorder="1" applyAlignment="1" applyProtection="1">
      <alignment horizontal="center" vertical="center" wrapText="1"/>
      <protection hidden="1"/>
    </xf>
    <xf numFmtId="187" fontId="8" fillId="62" borderId="0" xfId="1436" applyNumberFormat="1" applyFont="1" applyFill="1" applyBorder="1" applyAlignment="1" applyProtection="1">
      <alignment horizontal="left" vertical="top"/>
      <protection hidden="1"/>
    </xf>
    <xf numFmtId="41" fontId="8" fillId="62" borderId="60" xfId="1437" quotePrefix="1" applyNumberFormat="1" applyFont="1" applyFill="1" applyBorder="1" applyAlignment="1" applyProtection="1">
      <alignment horizontal="center" vertical="center"/>
      <protection hidden="1"/>
    </xf>
    <xf numFmtId="41" fontId="8" fillId="62" borderId="61" xfId="1437" quotePrefix="1" applyNumberFormat="1" applyFont="1" applyFill="1" applyBorder="1" applyAlignment="1" applyProtection="1">
      <alignment horizontal="center" vertical="center"/>
      <protection hidden="1"/>
    </xf>
    <xf numFmtId="0" fontId="8" fillId="62" borderId="0" xfId="1437" quotePrefix="1" applyNumberFormat="1" applyFont="1" applyFill="1" applyBorder="1" applyAlignment="1" applyProtection="1">
      <alignment horizontal="center" vertical="center"/>
      <protection hidden="1"/>
    </xf>
    <xf numFmtId="0" fontId="8" fillId="62" borderId="32" xfId="1437" quotePrefix="1" applyNumberFormat="1" applyFont="1" applyFill="1" applyBorder="1" applyAlignment="1" applyProtection="1">
      <alignment horizontal="center" vertical="center"/>
      <protection hidden="1"/>
    </xf>
    <xf numFmtId="0" fontId="8" fillId="24" borderId="85" xfId="1437" applyFont="1" applyFill="1" applyBorder="1" applyAlignment="1" applyProtection="1">
      <alignment horizontal="center" vertical="center" wrapText="1"/>
      <protection hidden="1"/>
    </xf>
    <xf numFmtId="0" fontId="8" fillId="24" borderId="86" xfId="1437" applyFont="1" applyFill="1" applyBorder="1" applyAlignment="1" applyProtection="1">
      <alignment horizontal="center" vertical="center" wrapText="1"/>
      <protection hidden="1"/>
    </xf>
    <xf numFmtId="0" fontId="8" fillId="24" borderId="87" xfId="1437" applyFont="1" applyFill="1" applyBorder="1" applyAlignment="1" applyProtection="1">
      <alignment horizontal="center" vertical="center" wrapText="1"/>
      <protection hidden="1"/>
    </xf>
    <xf numFmtId="0" fontId="8" fillId="24" borderId="76" xfId="1437" applyFont="1" applyFill="1" applyBorder="1" applyAlignment="1" applyProtection="1">
      <alignment horizontal="center" vertical="center" wrapText="1"/>
      <protection hidden="1"/>
    </xf>
    <xf numFmtId="0" fontId="8" fillId="24" borderId="74" xfId="1437" applyFont="1" applyFill="1" applyBorder="1" applyAlignment="1" applyProtection="1">
      <alignment horizontal="center" vertical="center" wrapText="1"/>
      <protection hidden="1"/>
    </xf>
    <xf numFmtId="0" fontId="8" fillId="24" borderId="75" xfId="1437" applyFont="1" applyFill="1" applyBorder="1" applyAlignment="1" applyProtection="1">
      <alignment horizontal="center" vertical="center" wrapText="1"/>
      <protection hidden="1"/>
    </xf>
    <xf numFmtId="0" fontId="8" fillId="24" borderId="35" xfId="1437" applyFont="1" applyFill="1" applyBorder="1" applyAlignment="1" applyProtection="1">
      <alignment horizontal="center" vertical="center" wrapText="1"/>
      <protection hidden="1"/>
    </xf>
    <xf numFmtId="0" fontId="8" fillId="24" borderId="27" xfId="1437" applyFont="1" applyFill="1" applyBorder="1" applyAlignment="1" applyProtection="1">
      <alignment horizontal="center" vertical="center" wrapText="1"/>
      <protection hidden="1"/>
    </xf>
    <xf numFmtId="0" fontId="8" fillId="24" borderId="94" xfId="1437" applyFont="1" applyFill="1" applyBorder="1" applyAlignment="1" applyProtection="1">
      <alignment horizontal="center" vertical="center" wrapText="1"/>
      <protection hidden="1"/>
    </xf>
    <xf numFmtId="0" fontId="8" fillId="24" borderId="42" xfId="1437" applyFont="1" applyFill="1" applyBorder="1" applyAlignment="1" applyProtection="1">
      <alignment horizontal="center" vertical="center" wrapText="1"/>
      <protection hidden="1"/>
    </xf>
    <xf numFmtId="0" fontId="12" fillId="62" borderId="0" xfId="0" applyFont="1" applyFill="1" applyAlignment="1" applyProtection="1">
      <alignment horizontal="center" vertical="center"/>
      <protection hidden="1"/>
    </xf>
    <xf numFmtId="0" fontId="8" fillId="62" borderId="21" xfId="0" applyFont="1" applyFill="1" applyBorder="1" applyAlignment="1" applyProtection="1">
      <alignment horizontal="center" vertical="center" wrapText="1"/>
      <protection hidden="1"/>
    </xf>
    <xf numFmtId="0" fontId="8" fillId="62" borderId="94" xfId="0" applyFont="1" applyFill="1" applyBorder="1" applyAlignment="1" applyProtection="1">
      <alignment horizontal="center" vertical="center" wrapText="1"/>
      <protection hidden="1"/>
    </xf>
    <xf numFmtId="0" fontId="8" fillId="62" borderId="24" xfId="0" applyFont="1" applyFill="1" applyBorder="1" applyAlignment="1" applyProtection="1">
      <alignment horizontal="center" vertical="center" wrapText="1"/>
      <protection hidden="1"/>
    </xf>
    <xf numFmtId="0" fontId="8" fillId="62" borderId="41" xfId="0" applyFont="1" applyFill="1" applyBorder="1" applyAlignment="1" applyProtection="1">
      <alignment horizontal="center" vertical="center" wrapText="1"/>
      <protection hidden="1"/>
    </xf>
    <xf numFmtId="0" fontId="11" fillId="24" borderId="26" xfId="0" applyFont="1" applyFill="1" applyBorder="1" applyAlignment="1" applyProtection="1">
      <alignment horizontal="center" vertical="center"/>
      <protection hidden="1"/>
    </xf>
    <xf numFmtId="0" fontId="8" fillId="62" borderId="76" xfId="0" applyFont="1" applyFill="1" applyBorder="1" applyAlignment="1" applyProtection="1">
      <alignment horizontal="center" vertical="center" wrapText="1"/>
      <protection hidden="1"/>
    </xf>
    <xf numFmtId="0" fontId="8" fillId="62" borderId="74" xfId="0" applyFont="1" applyFill="1" applyBorder="1" applyAlignment="1" applyProtection="1">
      <alignment horizontal="center" vertical="center"/>
      <protection hidden="1"/>
    </xf>
    <xf numFmtId="0" fontId="8" fillId="62" borderId="44" xfId="0" applyFont="1" applyFill="1" applyBorder="1" applyAlignment="1" applyProtection="1">
      <alignment horizontal="center" vertical="center"/>
      <protection hidden="1"/>
    </xf>
    <xf numFmtId="0" fontId="8" fillId="62" borderId="75" xfId="0" applyFont="1" applyFill="1" applyBorder="1" applyAlignment="1" applyProtection="1">
      <alignment horizontal="center" vertical="center" wrapText="1"/>
      <protection hidden="1"/>
    </xf>
    <xf numFmtId="0" fontId="8" fillId="62" borderId="35" xfId="0" applyFont="1" applyFill="1" applyBorder="1" applyAlignment="1" applyProtection="1">
      <alignment horizontal="center" vertical="center"/>
      <protection hidden="1"/>
    </xf>
    <xf numFmtId="0" fontId="8" fillId="62" borderId="27" xfId="0" applyFont="1" applyFill="1" applyBorder="1" applyAlignment="1" applyProtection="1">
      <alignment horizontal="center" vertical="center"/>
      <protection hidden="1"/>
    </xf>
    <xf numFmtId="0" fontId="8" fillId="62" borderId="93" xfId="0" applyFont="1" applyFill="1" applyBorder="1" applyAlignment="1" applyProtection="1">
      <alignment horizontal="center" vertical="center" wrapText="1"/>
      <protection hidden="1"/>
    </xf>
    <xf numFmtId="0" fontId="11" fillId="24" borderId="57" xfId="0" applyFont="1" applyFill="1" applyBorder="1" applyAlignment="1" applyProtection="1">
      <alignment horizontal="center" vertical="center"/>
      <protection hidden="1"/>
    </xf>
    <xf numFmtId="0" fontId="8" fillId="62" borderId="100" xfId="0" applyFont="1" applyFill="1" applyBorder="1" applyAlignment="1" applyProtection="1">
      <alignment horizontal="center" vertical="center" wrapText="1"/>
      <protection hidden="1"/>
    </xf>
    <xf numFmtId="0" fontId="8" fillId="62" borderId="26" xfId="0" applyFont="1" applyFill="1" applyBorder="1" applyAlignment="1" applyProtection="1">
      <alignment horizontal="center" vertical="center"/>
      <protection hidden="1"/>
    </xf>
    <xf numFmtId="1" fontId="10" fillId="62" borderId="0" xfId="0" quotePrefix="1" applyNumberFormat="1" applyFont="1" applyFill="1" applyAlignment="1" applyProtection="1">
      <alignment horizontal="center" vertical="center"/>
      <protection hidden="1"/>
    </xf>
    <xf numFmtId="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8" fillId="62" borderId="50" xfId="0" applyFont="1" applyFill="1" applyBorder="1" applyAlignment="1" applyProtection="1">
      <alignment horizontal="center" vertical="center" wrapText="1"/>
      <protection hidden="1"/>
    </xf>
    <xf numFmtId="0" fontId="8" fillId="62" borderId="90" xfId="0" applyFont="1" applyFill="1" applyBorder="1" applyAlignment="1" applyProtection="1">
      <alignment horizontal="center" vertical="center"/>
      <protection hidden="1"/>
    </xf>
    <xf numFmtId="0" fontId="8" fillId="62" borderId="69" xfId="0" applyFont="1" applyFill="1" applyBorder="1" applyAlignment="1" applyProtection="1">
      <alignment horizontal="center" vertical="center"/>
      <protection hidden="1"/>
    </xf>
    <xf numFmtId="0" fontId="8" fillId="62" borderId="68" xfId="0" applyFont="1" applyFill="1" applyBorder="1" applyAlignment="1" applyProtection="1">
      <alignment horizontal="center" vertical="center"/>
      <protection hidden="1"/>
    </xf>
    <xf numFmtId="0" fontId="8" fillId="62" borderId="46" xfId="0" applyFont="1" applyFill="1" applyBorder="1" applyAlignment="1" applyProtection="1">
      <alignment horizontal="center" vertical="center"/>
      <protection hidden="1"/>
    </xf>
    <xf numFmtId="1" fontId="8" fillId="62" borderId="0" xfId="0" quotePrefix="1" applyNumberFormat="1" applyFont="1" applyFill="1" applyAlignment="1" applyProtection="1">
      <alignment horizontal="center" vertical="center"/>
      <protection hidden="1"/>
    </xf>
    <xf numFmtId="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179" fontId="29" fillId="24" borderId="0" xfId="0" applyNumberFormat="1" applyFont="1" applyFill="1" applyBorder="1" applyAlignment="1">
      <alignment horizontal="right"/>
    </xf>
    <xf numFmtId="0" fontId="43" fillId="0" borderId="0" xfId="0" applyFont="1" applyAlignment="1">
      <alignment horizontal="right"/>
    </xf>
    <xf numFmtId="181" fontId="8" fillId="24" borderId="36" xfId="1247" applyNumberFormat="1" applyFont="1" applyFill="1" applyBorder="1" applyAlignment="1">
      <alignment horizontal="center" vertical="center" wrapText="1"/>
    </xf>
    <xf numFmtId="177" fontId="8" fillId="24" borderId="81" xfId="1247" applyFont="1" applyFill="1" applyBorder="1" applyAlignment="1">
      <alignment horizontal="center" vertical="center" wrapText="1"/>
    </xf>
    <xf numFmtId="177" fontId="8" fillId="24" borderId="83" xfId="1247" applyFont="1" applyFill="1" applyBorder="1" applyAlignment="1">
      <alignment horizontal="center" vertical="center"/>
    </xf>
    <xf numFmtId="177" fontId="8" fillId="24" borderId="84" xfId="1247" applyFont="1" applyFill="1" applyBorder="1" applyAlignment="1">
      <alignment horizontal="center" vertical="center"/>
    </xf>
    <xf numFmtId="0" fontId="13" fillId="62" borderId="0" xfId="0" applyFont="1" applyFill="1" applyAlignment="1">
      <alignment horizontal="center" vertical="center"/>
    </xf>
    <xf numFmtId="0" fontId="12" fillId="62" borderId="0" xfId="0" applyFont="1" applyFill="1" applyAlignment="1">
      <alignment horizontal="center" vertical="center"/>
    </xf>
    <xf numFmtId="0" fontId="13" fillId="62" borderId="0" xfId="0" applyFont="1" applyFill="1" applyBorder="1" applyAlignment="1">
      <alignment horizontal="center" vertical="center"/>
    </xf>
    <xf numFmtId="0" fontId="12" fillId="62" borderId="0" xfId="0" applyFont="1" applyFill="1" applyBorder="1" applyAlignment="1">
      <alignment horizontal="center" vertical="center"/>
    </xf>
    <xf numFmtId="177" fontId="8" fillId="24" borderId="83" xfId="1247" applyFont="1" applyFill="1" applyBorder="1" applyAlignment="1">
      <alignment horizontal="center" vertical="center" wrapText="1"/>
    </xf>
    <xf numFmtId="177" fontId="8" fillId="24" borderId="84" xfId="1247" applyFont="1" applyFill="1" applyBorder="1" applyAlignment="1">
      <alignment horizontal="center" vertical="center" wrapText="1"/>
    </xf>
    <xf numFmtId="179" fontId="8" fillId="24" borderId="82" xfId="1247" applyNumberFormat="1" applyFont="1" applyFill="1" applyBorder="1" applyAlignment="1">
      <alignment horizontal="center" vertical="center"/>
    </xf>
    <xf numFmtId="179" fontId="8" fillId="24" borderId="48" xfId="1247" applyNumberFormat="1" applyFont="1" applyFill="1" applyBorder="1" applyAlignment="1">
      <alignment horizontal="center" vertical="center"/>
    </xf>
    <xf numFmtId="179" fontId="8" fillId="24" borderId="50" xfId="1247" applyNumberFormat="1" applyFont="1" applyFill="1" applyBorder="1" applyAlignment="1">
      <alignment horizontal="center" vertical="center"/>
    </xf>
    <xf numFmtId="179" fontId="8" fillId="24" borderId="101" xfId="1247" applyNumberFormat="1" applyFont="1" applyFill="1" applyBorder="1" applyAlignment="1">
      <alignment horizontal="center" vertical="center"/>
    </xf>
    <xf numFmtId="179" fontId="8" fillId="24" borderId="36" xfId="1247" applyNumberFormat="1" applyFont="1" applyFill="1" applyBorder="1" applyAlignment="1">
      <alignment horizontal="center" vertical="center"/>
    </xf>
    <xf numFmtId="179" fontId="8" fillId="24" borderId="34" xfId="1247" applyNumberFormat="1" applyFont="1" applyFill="1" applyBorder="1" applyAlignment="1">
      <alignment horizontal="center" vertical="center"/>
    </xf>
    <xf numFmtId="181" fontId="8" fillId="24" borderId="48" xfId="1247" applyNumberFormat="1" applyFont="1" applyFill="1" applyBorder="1" applyAlignment="1">
      <alignment horizontal="center" vertical="center"/>
    </xf>
    <xf numFmtId="181" fontId="8" fillId="24" borderId="50" xfId="1247" applyNumberFormat="1" applyFont="1" applyFill="1" applyBorder="1" applyAlignment="1">
      <alignment horizontal="center" vertical="center"/>
    </xf>
    <xf numFmtId="179" fontId="8" fillId="24" borderId="75" xfId="1247" applyNumberFormat="1" applyFont="1" applyFill="1" applyBorder="1" applyAlignment="1">
      <alignment horizontal="center" vertical="center" wrapText="1"/>
    </xf>
    <xf numFmtId="179" fontId="8" fillId="24" borderId="48" xfId="1247" applyNumberFormat="1" applyFont="1" applyFill="1" applyBorder="1" applyAlignment="1">
      <alignment horizontal="center" vertical="center" wrapText="1"/>
    </xf>
    <xf numFmtId="179" fontId="8" fillId="24" borderId="35" xfId="1247" applyNumberFormat="1" applyFont="1" applyFill="1" applyBorder="1" applyAlignment="1">
      <alignment horizontal="center" vertical="center" wrapText="1"/>
    </xf>
    <xf numFmtId="179" fontId="8" fillId="24" borderId="0" xfId="1247" applyNumberFormat="1" applyFont="1" applyFill="1" applyBorder="1" applyAlignment="1">
      <alignment horizontal="center" vertical="center" wrapText="1"/>
    </xf>
    <xf numFmtId="181" fontId="8" fillId="24" borderId="75" xfId="1247" applyNumberFormat="1" applyFont="1" applyFill="1" applyBorder="1" applyAlignment="1">
      <alignment horizontal="center" vertical="center" wrapText="1"/>
    </xf>
    <xf numFmtId="181" fontId="8" fillId="24" borderId="48" xfId="1247" applyNumberFormat="1" applyFont="1" applyFill="1" applyBorder="1" applyAlignment="1">
      <alignment horizontal="center" vertical="center" wrapText="1"/>
    </xf>
    <xf numFmtId="181" fontId="8" fillId="24" borderId="35" xfId="1247" applyNumberFormat="1" applyFont="1" applyFill="1" applyBorder="1" applyAlignment="1">
      <alignment horizontal="center" vertical="center" wrapText="1"/>
    </xf>
    <xf numFmtId="181" fontId="8" fillId="24" borderId="0" xfId="1247" applyNumberFormat="1" applyFont="1" applyFill="1" applyBorder="1" applyAlignment="1">
      <alignment horizontal="center" vertical="center" wrapText="1"/>
    </xf>
    <xf numFmtId="177" fontId="8" fillId="24" borderId="79" xfId="1247" applyFont="1" applyFill="1" applyBorder="1" applyAlignment="1">
      <alignment horizontal="center" vertical="center" wrapText="1"/>
    </xf>
    <xf numFmtId="0" fontId="11" fillId="24" borderId="32" xfId="0" applyFont="1" applyFill="1" applyBorder="1" applyAlignment="1">
      <alignment horizontal="center" vertical="center" wrapText="1"/>
    </xf>
    <xf numFmtId="0" fontId="11" fillId="24" borderId="80" xfId="0" applyFont="1" applyFill="1" applyBorder="1" applyAlignment="1">
      <alignment horizontal="center" vertical="center" wrapText="1"/>
    </xf>
    <xf numFmtId="179" fontId="8" fillId="24" borderId="93" xfId="1247" applyNumberFormat="1" applyFont="1" applyFill="1" applyBorder="1" applyAlignment="1">
      <alignment horizontal="center" vertical="center"/>
    </xf>
    <xf numFmtId="0" fontId="8" fillId="24" borderId="100" xfId="0" applyFont="1" applyFill="1" applyBorder="1" applyAlignment="1">
      <alignment horizontal="center" vertical="center"/>
    </xf>
    <xf numFmtId="0" fontId="8" fillId="24" borderId="70" xfId="0" applyFont="1" applyFill="1" applyBorder="1" applyAlignment="1">
      <alignment horizontal="center" vertical="center"/>
    </xf>
    <xf numFmtId="179" fontId="8" fillId="24" borderId="85" xfId="1247" applyNumberFormat="1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8" fillId="24" borderId="75" xfId="0" applyFont="1" applyFill="1" applyBorder="1" applyAlignment="1">
      <alignment horizontal="center" vertical="center"/>
    </xf>
    <xf numFmtId="177" fontId="8" fillId="24" borderId="48" xfId="1247" applyFont="1" applyFill="1" applyBorder="1" applyAlignment="1">
      <alignment horizontal="center" vertical="center" wrapText="1"/>
    </xf>
    <xf numFmtId="0" fontId="11" fillId="24" borderId="79" xfId="0" applyFont="1" applyFill="1" applyBorder="1" applyAlignment="1">
      <alignment horizontal="center" vertical="center" wrapText="1"/>
    </xf>
    <xf numFmtId="177" fontId="8" fillId="24" borderId="0" xfId="1247" applyFont="1" applyFill="1" applyBorder="1" applyAlignment="1">
      <alignment horizontal="center" vertical="center" wrapText="1"/>
    </xf>
    <xf numFmtId="177" fontId="8" fillId="24" borderId="30" xfId="1247" applyFont="1" applyFill="1" applyBorder="1" applyAlignment="1">
      <alignment horizontal="center" vertical="center" wrapText="1"/>
    </xf>
    <xf numFmtId="0" fontId="41" fillId="24" borderId="0" xfId="0" applyFont="1" applyFill="1" applyAlignment="1">
      <alignment horizontal="center" vertical="center"/>
    </xf>
    <xf numFmtId="0" fontId="8" fillId="62" borderId="0" xfId="0" applyFont="1" applyFill="1" applyBorder="1" applyAlignment="1">
      <alignment horizontal="center" vertical="center" wrapText="1"/>
    </xf>
    <xf numFmtId="0" fontId="8" fillId="24" borderId="74" xfId="0" applyFont="1" applyFill="1" applyBorder="1" applyAlignment="1">
      <alignment horizontal="center" vertical="center"/>
    </xf>
    <xf numFmtId="181" fontId="8" fillId="24" borderId="82" xfId="1247" applyNumberFormat="1" applyFont="1" applyFill="1" applyBorder="1" applyAlignment="1">
      <alignment horizontal="center" vertical="center" wrapText="1"/>
    </xf>
    <xf numFmtId="0" fontId="11" fillId="24" borderId="31" xfId="0" applyFont="1" applyFill="1" applyBorder="1" applyAlignment="1">
      <alignment horizontal="center" vertical="center"/>
    </xf>
    <xf numFmtId="0" fontId="11" fillId="24" borderId="40" xfId="0" applyFont="1" applyFill="1" applyBorder="1" applyAlignment="1">
      <alignment horizontal="center" vertical="center"/>
    </xf>
    <xf numFmtId="179" fontId="8" fillId="24" borderId="79" xfId="1247" applyNumberFormat="1" applyFont="1" applyFill="1" applyBorder="1" applyAlignment="1">
      <alignment horizontal="center" vertical="center"/>
    </xf>
    <xf numFmtId="0" fontId="11" fillId="24" borderId="35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179" fontId="8" fillId="24" borderId="75" xfId="1247" applyNumberFormat="1" applyFont="1" applyFill="1" applyBorder="1" applyAlignment="1">
      <alignment horizontal="center" vertical="center"/>
    </xf>
    <xf numFmtId="179" fontId="8" fillId="24" borderId="70" xfId="1247" applyNumberFormat="1" applyFont="1" applyFill="1" applyBorder="1" applyAlignment="1">
      <alignment horizontal="center" vertical="center"/>
    </xf>
    <xf numFmtId="181" fontId="10" fillId="24" borderId="0" xfId="0" quotePrefix="1" applyNumberFormat="1" applyFont="1" applyFill="1" applyBorder="1" applyAlignment="1">
      <alignment horizontal="center" vertical="center"/>
    </xf>
    <xf numFmtId="181" fontId="8" fillId="24" borderId="0" xfId="0" quotePrefix="1" applyNumberFormat="1" applyFont="1" applyFill="1" applyBorder="1" applyAlignment="1">
      <alignment horizontal="center" vertical="center"/>
    </xf>
    <xf numFmtId="177" fontId="8" fillId="24" borderId="82" xfId="1247" applyFont="1" applyFill="1" applyBorder="1" applyAlignment="1" applyProtection="1">
      <alignment horizontal="center" vertical="center" wrapText="1"/>
      <protection hidden="1"/>
    </xf>
    <xf numFmtId="177" fontId="8" fillId="24" borderId="31" xfId="1247" applyFont="1" applyFill="1" applyBorder="1" applyAlignment="1" applyProtection="1">
      <alignment horizontal="center" vertical="center" wrapText="1"/>
      <protection hidden="1"/>
    </xf>
    <xf numFmtId="177" fontId="8" fillId="24" borderId="43" xfId="1247" applyFont="1" applyFill="1" applyBorder="1" applyAlignment="1" applyProtection="1">
      <alignment horizontal="center" vertical="center" wrapText="1"/>
      <protection hidden="1"/>
    </xf>
    <xf numFmtId="0" fontId="13" fillId="62" borderId="0" xfId="0" applyFont="1" applyFill="1" applyAlignment="1" applyProtection="1">
      <alignment horizontal="center" vertical="top"/>
      <protection hidden="1"/>
    </xf>
    <xf numFmtId="0" fontId="24" fillId="62" borderId="0" xfId="0" applyFont="1" applyFill="1" applyAlignment="1" applyProtection="1">
      <alignment horizontal="center" vertical="center"/>
      <protection hidden="1"/>
    </xf>
    <xf numFmtId="181" fontId="8" fillId="24" borderId="36" xfId="1247" applyNumberFormat="1" applyFont="1" applyFill="1" applyBorder="1" applyAlignment="1" applyProtection="1">
      <alignment horizontal="center" vertical="top" wrapText="1"/>
      <protection hidden="1"/>
    </xf>
    <xf numFmtId="181" fontId="8" fillId="24" borderId="34" xfId="1247" applyNumberFormat="1" applyFont="1" applyFill="1" applyBorder="1" applyAlignment="1" applyProtection="1">
      <alignment horizontal="center" vertical="top" wrapText="1"/>
      <protection hidden="1"/>
    </xf>
    <xf numFmtId="181" fontId="8" fillId="24" borderId="48" xfId="1247" applyNumberFormat="1" applyFont="1" applyFill="1" applyBorder="1" applyAlignment="1" applyProtection="1">
      <alignment horizontal="center"/>
      <protection hidden="1"/>
    </xf>
    <xf numFmtId="181" fontId="8" fillId="24" borderId="50" xfId="1247" applyNumberFormat="1" applyFont="1" applyFill="1" applyBorder="1" applyAlignment="1" applyProtection="1">
      <alignment horizontal="center"/>
      <protection hidden="1"/>
    </xf>
    <xf numFmtId="179" fontId="8" fillId="62" borderId="75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48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35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0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79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32" xfId="1247" applyNumberFormat="1" applyFont="1" applyFill="1" applyBorder="1" applyAlignment="1" applyProtection="1">
      <alignment horizontal="center" vertical="center"/>
      <protection hidden="1"/>
    </xf>
    <xf numFmtId="179" fontId="8" fillId="62" borderId="80" xfId="1247" applyNumberFormat="1" applyFont="1" applyFill="1" applyBorder="1" applyAlignment="1" applyProtection="1">
      <alignment horizontal="center" vertical="center"/>
      <protection hidden="1"/>
    </xf>
    <xf numFmtId="181" fontId="8" fillId="24" borderId="70" xfId="1247" applyNumberFormat="1" applyFont="1" applyFill="1" applyBorder="1" applyAlignment="1" applyProtection="1">
      <alignment horizontal="center" vertical="top" wrapText="1"/>
      <protection hidden="1"/>
    </xf>
    <xf numFmtId="181" fontId="8" fillId="24" borderId="75" xfId="1247" applyNumberFormat="1" applyFont="1" applyFill="1" applyBorder="1" applyAlignment="1" applyProtection="1">
      <alignment horizontal="center"/>
      <protection hidden="1"/>
    </xf>
    <xf numFmtId="177" fontId="8" fillId="24" borderId="81" xfId="1247" applyFont="1" applyFill="1" applyBorder="1" applyAlignment="1" applyProtection="1">
      <alignment horizontal="center" vertical="center" wrapText="1"/>
      <protection hidden="1"/>
    </xf>
    <xf numFmtId="177" fontId="8" fillId="24" borderId="83" xfId="1247" applyFont="1" applyFill="1" applyBorder="1" applyAlignment="1" applyProtection="1">
      <alignment horizontal="center" vertical="center" wrapText="1"/>
      <protection hidden="1"/>
    </xf>
    <xf numFmtId="177" fontId="8" fillId="24" borderId="84" xfId="1247" applyFont="1" applyFill="1" applyBorder="1" applyAlignment="1" applyProtection="1">
      <alignment horizontal="center" vertical="center" wrapText="1"/>
      <protection hidden="1"/>
    </xf>
    <xf numFmtId="179" fontId="8" fillId="24" borderId="82" xfId="1247" applyNumberFormat="1" applyFont="1" applyFill="1" applyBorder="1" applyAlignment="1" applyProtection="1">
      <alignment horizontal="center"/>
      <protection hidden="1"/>
    </xf>
    <xf numFmtId="179" fontId="8" fillId="62" borderId="48" xfId="1247" applyNumberFormat="1" applyFont="1" applyFill="1" applyBorder="1" applyAlignment="1" applyProtection="1">
      <alignment horizontal="center"/>
      <protection hidden="1"/>
    </xf>
    <xf numFmtId="179" fontId="8" fillId="24" borderId="101" xfId="1247" applyNumberFormat="1" applyFont="1" applyFill="1" applyBorder="1" applyAlignment="1" applyProtection="1">
      <alignment horizontal="center" vertical="top"/>
      <protection hidden="1"/>
    </xf>
    <xf numFmtId="179" fontId="8" fillId="62" borderId="36" xfId="1247" applyNumberFormat="1" applyFont="1" applyFill="1" applyBorder="1" applyAlignment="1" applyProtection="1">
      <alignment horizontal="center" vertical="top"/>
      <protection hidden="1"/>
    </xf>
    <xf numFmtId="181" fontId="8" fillId="24" borderId="48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0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93" xfId="1247" applyNumberFormat="1" applyFont="1" applyFill="1" applyBorder="1" applyAlignment="1" applyProtection="1">
      <alignment horizontal="center" vertical="center"/>
      <protection hidden="1"/>
    </xf>
    <xf numFmtId="179" fontId="8" fillId="62" borderId="34" xfId="1247" applyNumberFormat="1" applyFont="1" applyFill="1" applyBorder="1" applyAlignment="1" applyProtection="1">
      <alignment horizontal="center" vertical="center"/>
      <protection hidden="1"/>
    </xf>
    <xf numFmtId="0" fontId="8" fillId="62" borderId="100" xfId="0" applyFont="1" applyFill="1" applyBorder="1" applyAlignment="1" applyProtection="1">
      <alignment horizontal="center" vertical="center"/>
      <protection hidden="1"/>
    </xf>
    <xf numFmtId="0" fontId="8" fillId="62" borderId="70" xfId="0" applyFont="1" applyFill="1" applyBorder="1" applyAlignment="1" applyProtection="1">
      <alignment horizontal="center" vertical="center"/>
      <protection hidden="1"/>
    </xf>
    <xf numFmtId="177" fontId="8" fillId="62" borderId="79" xfId="1247" applyFont="1" applyFill="1" applyBorder="1" applyAlignment="1" applyProtection="1">
      <alignment horizontal="center" vertical="center" wrapText="1"/>
      <protection hidden="1"/>
    </xf>
    <xf numFmtId="0" fontId="0" fillId="62" borderId="32" xfId="0" applyFill="1" applyBorder="1" applyAlignment="1" applyProtection="1">
      <alignment horizontal="center" vertical="center" wrapText="1"/>
      <protection hidden="1"/>
    </xf>
    <xf numFmtId="0" fontId="0" fillId="62" borderId="80" xfId="0" applyFill="1" applyBorder="1" applyAlignment="1" applyProtection="1">
      <alignment horizontal="center" vertical="center" wrapText="1"/>
      <protection hidden="1"/>
    </xf>
    <xf numFmtId="181" fontId="8" fillId="62" borderId="48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50" xfId="1247" applyNumberFormat="1" applyFont="1" applyFill="1" applyBorder="1" applyAlignment="1" applyProtection="1">
      <alignment horizontal="center" vertical="center"/>
      <protection hidden="1"/>
    </xf>
    <xf numFmtId="0" fontId="0" fillId="62" borderId="0" xfId="0" applyFill="1" applyBorder="1" applyAlignment="1" applyProtection="1">
      <alignment horizontal="center" vertical="center"/>
      <protection hidden="1"/>
    </xf>
    <xf numFmtId="0" fontId="0" fillId="62" borderId="40" xfId="0" applyFill="1" applyBorder="1" applyAlignment="1" applyProtection="1">
      <alignment horizontal="center" vertical="center"/>
      <protection hidden="1"/>
    </xf>
    <xf numFmtId="179" fontId="8" fillId="62" borderId="82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31" xfId="1247" applyNumberFormat="1" applyFont="1" applyFill="1" applyBorder="1" applyAlignment="1" applyProtection="1">
      <alignment horizontal="center" vertical="center"/>
      <protection hidden="1"/>
    </xf>
    <xf numFmtId="179" fontId="8" fillId="62" borderId="43" xfId="1247" applyNumberFormat="1" applyFont="1" applyFill="1" applyBorder="1" applyAlignment="1" applyProtection="1">
      <alignment horizontal="center" vertical="center"/>
      <protection hidden="1"/>
    </xf>
    <xf numFmtId="179" fontId="8" fillId="62" borderId="48" xfId="1247" applyNumberFormat="1" applyFont="1" applyFill="1" applyBorder="1" applyAlignment="1" applyProtection="1">
      <alignment horizontal="center" vertical="center"/>
      <protection hidden="1"/>
    </xf>
    <xf numFmtId="0" fontId="0" fillId="62" borderId="35" xfId="0" applyFill="1" applyBorder="1" applyAlignment="1" applyProtection="1">
      <alignment horizontal="center" vertical="center"/>
      <protection hidden="1"/>
    </xf>
    <xf numFmtId="177" fontId="8" fillId="62" borderId="32" xfId="1247" applyFont="1" applyFill="1" applyBorder="1" applyAlignment="1" applyProtection="1">
      <alignment horizontal="center" vertical="center" wrapText="1"/>
      <protection hidden="1"/>
    </xf>
    <xf numFmtId="177" fontId="8" fillId="62" borderId="80" xfId="1247" applyFont="1" applyFill="1" applyBorder="1" applyAlignment="1" applyProtection="1">
      <alignment horizontal="center" vertical="center" wrapText="1"/>
      <protection hidden="1"/>
    </xf>
    <xf numFmtId="0" fontId="8" fillId="62" borderId="48" xfId="0" applyFont="1" applyFill="1" applyBorder="1" applyAlignment="1" applyProtection="1">
      <alignment horizontal="center" vertical="center" wrapText="1" shrinkToFit="1"/>
      <protection hidden="1"/>
    </xf>
    <xf numFmtId="0" fontId="8" fillId="62" borderId="48" xfId="0" applyFont="1" applyFill="1" applyBorder="1" applyAlignment="1" applyProtection="1">
      <alignment horizontal="center" vertical="center" shrinkToFit="1"/>
      <protection hidden="1"/>
    </xf>
    <xf numFmtId="0" fontId="8" fillId="62" borderId="50" xfId="0" applyFont="1" applyFill="1" applyBorder="1" applyAlignment="1" applyProtection="1">
      <alignment horizontal="center" vertical="center" shrinkToFit="1"/>
      <protection hidden="1"/>
    </xf>
    <xf numFmtId="0" fontId="8" fillId="62" borderId="36" xfId="0" applyFont="1" applyFill="1" applyBorder="1" applyAlignment="1" applyProtection="1">
      <alignment horizontal="center" vertical="center" shrinkToFit="1"/>
      <protection hidden="1"/>
    </xf>
    <xf numFmtId="0" fontId="8" fillId="62" borderId="34" xfId="0" applyFont="1" applyFill="1" applyBorder="1" applyAlignment="1" applyProtection="1">
      <alignment horizontal="center" vertical="center" shrinkToFit="1"/>
      <protection hidden="1"/>
    </xf>
    <xf numFmtId="179" fontId="8" fillId="62" borderId="75" xfId="1247" applyNumberFormat="1" applyFont="1" applyFill="1" applyBorder="1" applyAlignment="1" applyProtection="1">
      <alignment horizontal="center" vertical="center"/>
      <protection hidden="1"/>
    </xf>
    <xf numFmtId="179" fontId="8" fillId="62" borderId="70" xfId="1247" applyNumberFormat="1" applyFont="1" applyFill="1" applyBorder="1" applyAlignment="1" applyProtection="1">
      <alignment horizontal="center" vertical="center"/>
      <protection hidden="1"/>
    </xf>
    <xf numFmtId="179" fontId="8" fillId="62" borderId="36" xfId="1247" applyNumberFormat="1" applyFont="1" applyFill="1" applyBorder="1" applyAlignment="1" applyProtection="1">
      <alignment horizontal="center" vertical="center"/>
      <protection hidden="1"/>
    </xf>
    <xf numFmtId="179" fontId="8" fillId="62" borderId="85" xfId="1247" applyNumberFormat="1" applyFont="1" applyFill="1" applyBorder="1" applyAlignment="1" applyProtection="1">
      <alignment horizontal="center" vertical="center"/>
      <protection hidden="1"/>
    </xf>
    <xf numFmtId="179" fontId="8" fillId="62" borderId="50" xfId="1247" applyNumberFormat="1" applyFont="1" applyFill="1" applyBorder="1" applyAlignment="1" applyProtection="1">
      <alignment horizontal="center" vertical="center"/>
      <protection hidden="1"/>
    </xf>
    <xf numFmtId="0" fontId="8" fillId="62" borderId="76" xfId="0" applyFont="1" applyFill="1" applyBorder="1" applyAlignment="1" applyProtection="1">
      <alignment horizontal="center" vertical="center"/>
      <protection hidden="1"/>
    </xf>
    <xf numFmtId="0" fontId="8" fillId="62" borderId="75" xfId="0" applyFont="1" applyFill="1" applyBorder="1" applyAlignment="1" applyProtection="1">
      <alignment horizontal="center" vertical="center"/>
      <protection hidden="1"/>
    </xf>
    <xf numFmtId="179" fontId="8" fillId="62" borderId="101" xfId="1247" applyNumberFormat="1" applyFont="1" applyFill="1" applyBorder="1" applyAlignment="1" applyProtection="1">
      <alignment horizontal="center" vertical="center"/>
      <protection hidden="1"/>
    </xf>
    <xf numFmtId="177" fontId="8" fillId="62" borderId="82" xfId="1247" applyFont="1" applyFill="1" applyBorder="1" applyAlignment="1" applyProtection="1">
      <alignment horizontal="center" vertical="center" wrapText="1"/>
      <protection hidden="1"/>
    </xf>
    <xf numFmtId="177" fontId="8" fillId="62" borderId="31" xfId="1247" applyFont="1" applyFill="1" applyBorder="1" applyAlignment="1" applyProtection="1">
      <alignment horizontal="center" vertical="center" wrapText="1"/>
      <protection hidden="1"/>
    </xf>
    <xf numFmtId="177" fontId="8" fillId="62" borderId="43" xfId="1247" applyFont="1" applyFill="1" applyBorder="1" applyAlignment="1" applyProtection="1">
      <alignment horizontal="center" vertical="center" wrapText="1"/>
      <protection hidden="1"/>
    </xf>
    <xf numFmtId="0" fontId="24" fillId="24" borderId="0" xfId="1437" applyFont="1" applyFill="1" applyAlignment="1" applyProtection="1">
      <alignment horizontal="center" vertical="center" wrapText="1"/>
      <protection hidden="1"/>
    </xf>
    <xf numFmtId="0" fontId="24" fillId="24" borderId="0" xfId="1437" applyFont="1" applyFill="1" applyAlignment="1" applyProtection="1">
      <alignment horizontal="center" vertical="center"/>
      <protection hidden="1"/>
    </xf>
    <xf numFmtId="186" fontId="67" fillId="0" borderId="41" xfId="1246" applyNumberFormat="1" applyFont="1" applyFill="1" applyBorder="1" applyAlignment="1" applyProtection="1">
      <alignment horizontal="center" vertical="center" wrapText="1"/>
      <protection hidden="1"/>
    </xf>
    <xf numFmtId="186" fontId="67" fillId="0" borderId="44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75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48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50" xfId="1246" applyNumberFormat="1" applyFont="1" applyFill="1" applyBorder="1" applyAlignment="1" applyProtection="1">
      <alignment horizontal="center" vertical="center" wrapText="1"/>
      <protection hidden="1"/>
    </xf>
    <xf numFmtId="186" fontId="67" fillId="0" borderId="42" xfId="1246" applyNumberFormat="1" applyFont="1" applyFill="1" applyBorder="1" applyAlignment="1" applyProtection="1">
      <alignment horizontal="center" vertical="center" wrapText="1"/>
      <protection hidden="1"/>
    </xf>
    <xf numFmtId="186" fontId="67" fillId="0" borderId="27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79" xfId="1246" applyNumberFormat="1" applyFont="1" applyFill="1" applyBorder="1" applyAlignment="1" applyProtection="1">
      <alignment horizontal="center" vertical="center" wrapText="1"/>
      <protection hidden="1"/>
    </xf>
    <xf numFmtId="186" fontId="8" fillId="24" borderId="82" xfId="1246" applyNumberFormat="1" applyFont="1" applyFill="1" applyBorder="1" applyAlignment="1" applyProtection="1">
      <alignment horizontal="center" vertical="center" wrapText="1"/>
      <protection hidden="1"/>
    </xf>
    <xf numFmtId="0" fontId="20" fillId="24" borderId="0" xfId="1437" applyFont="1" applyFill="1" applyAlignment="1" applyProtection="1">
      <alignment horizontal="center" vertical="center"/>
      <protection hidden="1"/>
    </xf>
    <xf numFmtId="0" fontId="41" fillId="62" borderId="0" xfId="0" applyFont="1" applyFill="1" applyAlignment="1" applyProtection="1">
      <alignment horizontal="center"/>
      <protection hidden="1"/>
    </xf>
    <xf numFmtId="0" fontId="20" fillId="24" borderId="0" xfId="1437" applyFont="1" applyFill="1" applyAlignment="1" applyProtection="1">
      <alignment horizontal="center" vertical="center" wrapText="1"/>
      <protection hidden="1"/>
    </xf>
    <xf numFmtId="0" fontId="15" fillId="24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24" borderId="78" xfId="0" applyFont="1" applyFill="1" applyBorder="1" applyAlignment="1" applyProtection="1">
      <alignment horizontal="center" vertical="center" wrapText="1"/>
      <protection hidden="1"/>
    </xf>
    <xf numFmtId="0" fontId="8" fillId="24" borderId="67" xfId="0" applyFont="1" applyFill="1" applyBorder="1" applyAlignment="1" applyProtection="1">
      <alignment horizontal="center" vertical="center" wrapText="1"/>
      <protection hidden="1"/>
    </xf>
    <xf numFmtId="0" fontId="8" fillId="24" borderId="58" xfId="0" applyFont="1" applyFill="1" applyBorder="1" applyAlignment="1" applyProtection="1">
      <alignment horizontal="center" vertical="center" wrapText="1"/>
      <protection hidden="1"/>
    </xf>
    <xf numFmtId="179" fontId="8" fillId="24" borderId="85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86" xfId="1247" applyNumberFormat="1" applyFont="1" applyFill="1" applyBorder="1" applyAlignment="1" applyProtection="1">
      <alignment horizontal="center" vertical="center"/>
      <protection hidden="1"/>
    </xf>
    <xf numFmtId="179" fontId="8" fillId="24" borderId="87" xfId="1247" applyNumberFormat="1" applyFont="1" applyFill="1" applyBorder="1" applyAlignment="1" applyProtection="1">
      <alignment horizontal="center" vertical="center"/>
      <protection hidden="1"/>
    </xf>
    <xf numFmtId="0" fontId="8" fillId="62" borderId="0" xfId="0" applyFont="1" applyFill="1" applyBorder="1" applyAlignment="1" applyProtection="1">
      <alignment horizontal="center" vertical="center"/>
      <protection hidden="1"/>
    </xf>
    <xf numFmtId="0" fontId="8" fillId="62" borderId="30" xfId="0" applyFont="1" applyFill="1" applyBorder="1" applyAlignment="1" applyProtection="1">
      <alignment horizontal="center" vertical="center"/>
      <protection hidden="1"/>
    </xf>
    <xf numFmtId="0" fontId="8" fillId="62" borderId="48" xfId="0" applyFont="1" applyFill="1" applyBorder="1" applyAlignment="1" applyProtection="1">
      <alignment horizontal="center" vertical="center"/>
      <protection hidden="1"/>
    </xf>
    <xf numFmtId="0" fontId="8" fillId="62" borderId="36" xfId="0" applyFont="1" applyFill="1" applyBorder="1" applyAlignment="1" applyProtection="1">
      <alignment horizontal="center" vertical="center"/>
      <protection hidden="1"/>
    </xf>
    <xf numFmtId="179" fontId="8" fillId="24" borderId="76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74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44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79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32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80" xfId="1247" applyNumberFormat="1" applyFont="1" applyFill="1" applyBorder="1" applyAlignment="1" applyProtection="1">
      <alignment horizontal="center" vertical="center" wrapText="1"/>
      <protection hidden="1"/>
    </xf>
    <xf numFmtId="177" fontId="8" fillId="62" borderId="77" xfId="1247" applyFont="1" applyFill="1" applyBorder="1" applyAlignment="1" applyProtection="1">
      <alignment horizontal="center" vertical="center" wrapText="1"/>
      <protection hidden="1"/>
    </xf>
    <xf numFmtId="177" fontId="8" fillId="62" borderId="88" xfId="1247" applyFont="1" applyFill="1" applyBorder="1" applyAlignment="1" applyProtection="1">
      <alignment horizontal="center" vertical="center"/>
      <protection hidden="1"/>
    </xf>
    <xf numFmtId="177" fontId="8" fillId="62" borderId="89" xfId="1247" applyFont="1" applyFill="1" applyBorder="1" applyAlignment="1" applyProtection="1">
      <alignment horizontal="center" vertical="center"/>
      <protection hidden="1"/>
    </xf>
    <xf numFmtId="181" fontId="8" fillId="62" borderId="23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33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22" xfId="1247" applyNumberFormat="1" applyFont="1" applyFill="1" applyBorder="1" applyAlignment="1" applyProtection="1">
      <alignment horizontal="center" vertical="center" wrapText="1"/>
      <protection hidden="1"/>
    </xf>
    <xf numFmtId="179" fontId="8" fillId="24" borderId="25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24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26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67" xfId="1247" applyNumberFormat="1" applyFont="1" applyFill="1" applyBorder="1" applyAlignment="1" applyProtection="1">
      <alignment horizontal="center" vertical="center" wrapText="1"/>
      <protection hidden="1"/>
    </xf>
    <xf numFmtId="181" fontId="8" fillId="24" borderId="58" xfId="1247" applyNumberFormat="1" applyFont="1" applyFill="1" applyBorder="1" applyAlignment="1" applyProtection="1">
      <alignment horizontal="center" vertical="center" wrapText="1"/>
      <protection hidden="1"/>
    </xf>
    <xf numFmtId="41" fontId="8" fillId="24" borderId="60" xfId="0" quotePrefix="1" applyNumberFormat="1" applyFont="1" applyFill="1" applyBorder="1" applyAlignment="1" applyProtection="1">
      <alignment horizontal="center" vertical="center"/>
      <protection hidden="1"/>
    </xf>
    <xf numFmtId="41" fontId="8" fillId="24" borderId="61" xfId="0" quotePrefix="1" applyNumberFormat="1" applyFont="1" applyFill="1" applyBorder="1" applyAlignment="1" applyProtection="1">
      <alignment horizontal="center" vertical="center"/>
      <protection hidden="1"/>
    </xf>
    <xf numFmtId="41" fontId="8" fillId="24" borderId="0" xfId="0" quotePrefix="1" applyNumberFormat="1" applyFont="1" applyFill="1" applyBorder="1" applyAlignment="1" applyProtection="1">
      <alignment horizontal="center" vertical="center"/>
      <protection hidden="1"/>
    </xf>
    <xf numFmtId="41" fontId="8" fillId="62" borderId="32" xfId="0" quotePrefix="1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Border="1" applyAlignment="1" applyProtection="1">
      <alignment horizontal="center" vertical="top"/>
      <protection hidden="1"/>
    </xf>
    <xf numFmtId="0" fontId="14" fillId="24" borderId="48" xfId="0" applyFont="1" applyFill="1" applyBorder="1" applyAlignment="1" applyProtection="1">
      <alignment horizontal="center" vertical="center" wrapText="1"/>
      <protection hidden="1"/>
    </xf>
    <xf numFmtId="0" fontId="14" fillId="24" borderId="79" xfId="0" applyFont="1" applyFill="1" applyBorder="1" applyAlignment="1" applyProtection="1">
      <alignment horizontal="center" vertical="center" wrapText="1"/>
      <protection hidden="1"/>
    </xf>
    <xf numFmtId="0" fontId="14" fillId="24" borderId="30" xfId="0" applyFont="1" applyFill="1" applyBorder="1" applyAlignment="1" applyProtection="1">
      <alignment horizontal="center" vertical="center" wrapText="1"/>
      <protection hidden="1"/>
    </xf>
    <xf numFmtId="0" fontId="14" fillId="24" borderId="80" xfId="0" applyFont="1" applyFill="1" applyBorder="1" applyAlignment="1" applyProtection="1">
      <alignment horizontal="center" vertical="center" wrapText="1"/>
      <protection hidden="1"/>
    </xf>
    <xf numFmtId="179" fontId="14" fillId="24" borderId="85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87" xfId="1247" applyNumberFormat="1" applyFont="1" applyFill="1" applyBorder="1" applyAlignment="1" applyProtection="1">
      <alignment horizontal="center" vertical="center"/>
      <protection hidden="1"/>
    </xf>
    <xf numFmtId="0" fontId="14" fillId="24" borderId="75" xfId="0" applyFont="1" applyFill="1" applyBorder="1" applyAlignment="1" applyProtection="1">
      <alignment horizontal="center" vertical="center" wrapText="1"/>
      <protection hidden="1"/>
    </xf>
    <xf numFmtId="0" fontId="14" fillId="24" borderId="27" xfId="0" applyFont="1" applyFill="1" applyBorder="1" applyAlignment="1" applyProtection="1">
      <alignment horizontal="center" vertical="center"/>
      <protection hidden="1"/>
    </xf>
    <xf numFmtId="0" fontId="14" fillId="24" borderId="78" xfId="0" applyFont="1" applyFill="1" applyBorder="1" applyAlignment="1" applyProtection="1">
      <alignment horizontal="center" vertical="center"/>
      <protection hidden="1"/>
    </xf>
    <xf numFmtId="0" fontId="14" fillId="24" borderId="29" xfId="0" applyFont="1" applyFill="1" applyBorder="1" applyAlignment="1" applyProtection="1">
      <alignment horizontal="center" vertical="center"/>
      <protection hidden="1"/>
    </xf>
    <xf numFmtId="179" fontId="14" fillId="24" borderId="75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27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78" xfId="1247" applyNumberFormat="1" applyFont="1" applyFill="1" applyBorder="1" applyAlignment="1" applyProtection="1">
      <alignment horizontal="center" vertical="center"/>
      <protection hidden="1"/>
    </xf>
    <xf numFmtId="179" fontId="14" fillId="24" borderId="29" xfId="1247" applyNumberFormat="1" applyFont="1" applyFill="1" applyBorder="1" applyAlignment="1" applyProtection="1">
      <alignment horizontal="center" vertical="center"/>
      <protection hidden="1"/>
    </xf>
    <xf numFmtId="179" fontId="14" fillId="24" borderId="76" xfId="1247" applyNumberFormat="1" applyFont="1" applyFill="1" applyBorder="1" applyAlignment="1" applyProtection="1">
      <alignment horizontal="center" vertical="center" wrapText="1"/>
      <protection hidden="1"/>
    </xf>
    <xf numFmtId="179" fontId="14" fillId="24" borderId="44" xfId="1247" applyNumberFormat="1" applyFont="1" applyFill="1" applyBorder="1" applyAlignment="1" applyProtection="1">
      <alignment horizontal="center" vertical="center" wrapText="1"/>
      <protection hidden="1"/>
    </xf>
    <xf numFmtId="181" fontId="14" fillId="24" borderId="75" xfId="1247" applyNumberFormat="1" applyFont="1" applyFill="1" applyBorder="1" applyAlignment="1" applyProtection="1">
      <alignment horizontal="center" vertical="center" wrapText="1"/>
      <protection hidden="1"/>
    </xf>
    <xf numFmtId="181" fontId="14" fillId="24" borderId="27" xfId="1247" applyNumberFormat="1" applyFont="1" applyFill="1" applyBorder="1" applyAlignment="1" applyProtection="1">
      <alignment horizontal="center" vertical="center" wrapText="1"/>
      <protection hidden="1"/>
    </xf>
    <xf numFmtId="41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41" fontId="14" fillId="24" borderId="32" xfId="0" applyNumberFormat="1" applyFont="1" applyFill="1" applyBorder="1" applyAlignment="1" applyProtection="1">
      <alignment horizontal="center" vertical="center"/>
      <protection hidden="1"/>
    </xf>
    <xf numFmtId="0" fontId="12" fillId="62" borderId="0" xfId="0" applyFont="1" applyFill="1" applyAlignment="1" applyProtection="1">
      <alignment horizontal="center" vertical="top"/>
      <protection hidden="1"/>
    </xf>
    <xf numFmtId="181" fontId="8" fillId="62" borderId="100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24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26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85" xfId="1247" applyNumberFormat="1" applyFont="1" applyFill="1" applyBorder="1" applyAlignment="1" applyProtection="1">
      <alignment horizontal="center"/>
      <protection hidden="1"/>
    </xf>
    <xf numFmtId="0" fontId="8" fillId="62" borderId="76" xfId="0" applyFont="1" applyFill="1" applyBorder="1" applyAlignment="1" applyProtection="1">
      <alignment horizontal="center"/>
      <protection hidden="1"/>
    </xf>
    <xf numFmtId="0" fontId="8" fillId="62" borderId="50" xfId="0" applyFont="1" applyFill="1" applyBorder="1" applyAlignment="1" applyProtection="1">
      <alignment horizontal="center"/>
      <protection hidden="1"/>
    </xf>
    <xf numFmtId="0" fontId="8" fillId="62" borderId="75" xfId="0" applyFont="1" applyFill="1" applyBorder="1" applyAlignment="1" applyProtection="1">
      <alignment horizontal="center"/>
      <protection hidden="1"/>
    </xf>
    <xf numFmtId="0" fontId="8" fillId="62" borderId="81" xfId="0" applyFont="1" applyFill="1" applyBorder="1" applyAlignment="1" applyProtection="1">
      <alignment horizontal="center" vertical="center" wrapText="1"/>
      <protection hidden="1"/>
    </xf>
    <xf numFmtId="0" fontId="8" fillId="62" borderId="83" xfId="0" applyFont="1" applyFill="1" applyBorder="1" applyAlignment="1" applyProtection="1">
      <alignment horizontal="center" vertical="center" wrapText="1"/>
      <protection hidden="1"/>
    </xf>
    <xf numFmtId="0" fontId="8" fillId="62" borderId="84" xfId="0" applyFont="1" applyFill="1" applyBorder="1" applyAlignment="1" applyProtection="1">
      <alignment horizontal="center" vertical="center" wrapText="1"/>
      <protection hidden="1"/>
    </xf>
    <xf numFmtId="0" fontId="8" fillId="62" borderId="48" xfId="0" applyFont="1" applyFill="1" applyBorder="1" applyAlignment="1" applyProtection="1">
      <alignment horizontal="center"/>
      <protection hidden="1"/>
    </xf>
    <xf numFmtId="179" fontId="8" fillId="62" borderId="50" xfId="1247" applyNumberFormat="1" applyFont="1" applyFill="1" applyBorder="1" applyAlignment="1" applyProtection="1">
      <alignment horizontal="center"/>
      <protection hidden="1"/>
    </xf>
    <xf numFmtId="0" fontId="8" fillId="62" borderId="0" xfId="0" applyFont="1" applyFill="1" applyBorder="1" applyAlignment="1" applyProtection="1">
      <alignment horizontal="center" vertical="top"/>
      <protection hidden="1"/>
    </xf>
    <xf numFmtId="0" fontId="8" fillId="62" borderId="36" xfId="0" applyFont="1" applyFill="1" applyBorder="1" applyAlignment="1" applyProtection="1">
      <alignment horizontal="center" vertical="top"/>
      <protection hidden="1"/>
    </xf>
    <xf numFmtId="0" fontId="8" fillId="62" borderId="34" xfId="0" applyFont="1" applyFill="1" applyBorder="1" applyAlignment="1" applyProtection="1">
      <alignment horizontal="center" vertical="top"/>
      <protection hidden="1"/>
    </xf>
    <xf numFmtId="0" fontId="8" fillId="62" borderId="35" xfId="0" applyFont="1" applyFill="1" applyBorder="1" applyAlignment="1" applyProtection="1">
      <alignment horizontal="center" vertical="top"/>
      <protection hidden="1"/>
    </xf>
    <xf numFmtId="0" fontId="8" fillId="62" borderId="40" xfId="0" applyFont="1" applyFill="1" applyBorder="1" applyAlignment="1" applyProtection="1">
      <alignment horizontal="center" vertical="top"/>
      <protection hidden="1"/>
    </xf>
    <xf numFmtId="0" fontId="8" fillId="62" borderId="100" xfId="0" applyFont="1" applyFill="1" applyBorder="1" applyAlignment="1" applyProtection="1">
      <alignment horizontal="center" vertical="top"/>
      <protection hidden="1"/>
    </xf>
    <xf numFmtId="0" fontId="8" fillId="62" borderId="70" xfId="0" applyFont="1" applyFill="1" applyBorder="1" applyAlignment="1" applyProtection="1">
      <alignment horizontal="center" vertical="top"/>
      <protection hidden="1"/>
    </xf>
    <xf numFmtId="181" fontId="8" fillId="62" borderId="40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68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41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74" xfId="1247" applyNumberFormat="1" applyFont="1" applyFill="1" applyBorder="1" applyAlignment="1" applyProtection="1">
      <alignment horizontal="center" vertical="top"/>
      <protection hidden="1"/>
    </xf>
    <xf numFmtId="179" fontId="8" fillId="62" borderId="76" xfId="1247" applyNumberFormat="1" applyFont="1" applyFill="1" applyBorder="1" applyAlignment="1" applyProtection="1">
      <alignment horizontal="center"/>
      <protection hidden="1"/>
    </xf>
    <xf numFmtId="0" fontId="8" fillId="62" borderId="74" xfId="0" applyFont="1" applyFill="1" applyBorder="1" applyAlignment="1" applyProtection="1">
      <alignment horizontal="center" vertical="top"/>
      <protection hidden="1"/>
    </xf>
    <xf numFmtId="181" fontId="8" fillId="62" borderId="93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57" xfId="1247" applyNumberFormat="1" applyFont="1" applyFill="1" applyBorder="1" applyAlignment="1" applyProtection="1">
      <alignment horizontal="center" vertical="center" wrapText="1"/>
      <protection hidden="1"/>
    </xf>
    <xf numFmtId="179" fontId="8" fillId="62" borderId="86" xfId="1247" applyNumberFormat="1" applyFont="1" applyFill="1" applyBorder="1" applyAlignment="1" applyProtection="1">
      <alignment horizontal="center" vertical="top"/>
      <protection hidden="1"/>
    </xf>
    <xf numFmtId="181" fontId="8" fillId="62" borderId="34" xfId="1247" applyNumberFormat="1" applyFont="1" applyFill="1" applyBorder="1" applyAlignment="1" applyProtection="1">
      <alignment horizontal="center" vertical="center" wrapText="1"/>
      <protection hidden="1"/>
    </xf>
    <xf numFmtId="181" fontId="8" fillId="62" borderId="25" xfId="1247" applyNumberFormat="1" applyFont="1" applyFill="1" applyBorder="1" applyAlignment="1" applyProtection="1">
      <alignment horizontal="center" vertical="center" wrapText="1"/>
      <protection hidden="1"/>
    </xf>
    <xf numFmtId="49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49" fontId="10" fillId="62" borderId="0" xfId="0" quotePrefix="1" applyNumberFormat="1" applyFont="1" applyFill="1" applyBorder="1" applyAlignment="1" applyProtection="1">
      <alignment horizontal="center" vertical="center"/>
      <protection hidden="1"/>
    </xf>
    <xf numFmtId="41" fontId="8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0" fillId="62" borderId="32" xfId="0" applyFill="1" applyBorder="1" applyAlignment="1" applyProtection="1">
      <alignment horizontal="center" vertical="center"/>
      <protection hidden="1"/>
    </xf>
    <xf numFmtId="49" fontId="8" fillId="62" borderId="0" xfId="0" quotePrefix="1" applyNumberFormat="1" applyFont="1" applyFill="1" applyBorder="1" applyAlignment="1" applyProtection="1">
      <alignment horizontal="center" vertical="center"/>
      <protection hidden="1"/>
    </xf>
    <xf numFmtId="49" fontId="0" fillId="62" borderId="32" xfId="0" applyNumberFormat="1" applyFill="1" applyBorder="1" applyAlignment="1" applyProtection="1">
      <alignment horizontal="center" vertical="center"/>
      <protection hidden="1"/>
    </xf>
    <xf numFmtId="179" fontId="14" fillId="24" borderId="3" xfId="0" applyNumberFormat="1" applyFont="1" applyFill="1" applyBorder="1" applyAlignment="1" applyProtection="1">
      <alignment horizontal="center" vertical="center"/>
      <protection hidden="1"/>
    </xf>
    <xf numFmtId="1" fontId="8" fillId="62" borderId="0" xfId="0" applyNumberFormat="1" applyFont="1" applyFill="1" applyAlignment="1" applyProtection="1">
      <alignment horizontal="right" vertical="top"/>
      <protection hidden="1"/>
    </xf>
    <xf numFmtId="0" fontId="8" fillId="62" borderId="0" xfId="0" applyFont="1" applyFill="1" applyBorder="1" applyAlignment="1" applyProtection="1">
      <alignment horizontal="right" vertical="center"/>
      <protection hidden="1"/>
    </xf>
    <xf numFmtId="0" fontId="8" fillId="0" borderId="48" xfId="1444" applyNumberFormat="1" applyFont="1" applyBorder="1" applyAlignment="1" applyProtection="1">
      <alignment horizontal="center" vertical="center" wrapText="1"/>
      <protection hidden="1"/>
    </xf>
    <xf numFmtId="0" fontId="8" fillId="0" borderId="79" xfId="1444" applyNumberFormat="1" applyFont="1" applyBorder="1" applyAlignment="1" applyProtection="1">
      <alignment horizontal="center" vertical="center" wrapText="1"/>
      <protection hidden="1"/>
    </xf>
    <xf numFmtId="0" fontId="8" fillId="0" borderId="30" xfId="1444" applyNumberFormat="1" applyFont="1" applyBorder="1" applyAlignment="1" applyProtection="1">
      <alignment horizontal="center" vertical="center" wrapText="1"/>
      <protection hidden="1"/>
    </xf>
    <xf numFmtId="0" fontId="8" fillId="0" borderId="80" xfId="1444" applyNumberFormat="1" applyFont="1" applyBorder="1" applyAlignment="1" applyProtection="1">
      <alignment horizontal="center" vertical="center" wrapText="1"/>
      <protection hidden="1"/>
    </xf>
    <xf numFmtId="0" fontId="8" fillId="0" borderId="82" xfId="1444" applyFont="1" applyBorder="1" applyAlignment="1" applyProtection="1">
      <alignment horizontal="center" vertical="center"/>
      <protection hidden="1"/>
    </xf>
    <xf numFmtId="0" fontId="8" fillId="0" borderId="48" xfId="1444" applyFont="1" applyBorder="1" applyAlignment="1" applyProtection="1">
      <alignment horizontal="center" vertical="center"/>
      <protection hidden="1"/>
    </xf>
    <xf numFmtId="0" fontId="10" fillId="24" borderId="10" xfId="0" quotePrefix="1" applyNumberFormat="1" applyFont="1" applyFill="1" applyBorder="1" applyAlignment="1" applyProtection="1">
      <alignment horizontal="center" vertical="center"/>
      <protection hidden="1"/>
    </xf>
    <xf numFmtId="0" fontId="10" fillId="24" borderId="47" xfId="0" quotePrefix="1" applyNumberFormat="1" applyFont="1" applyFill="1" applyBorder="1" applyAlignment="1" applyProtection="1">
      <alignment horizontal="center" vertical="center"/>
      <protection hidden="1"/>
    </xf>
    <xf numFmtId="41" fontId="8" fillId="24" borderId="32" xfId="0" quotePrefix="1" applyNumberFormat="1" applyFont="1" applyFill="1" applyBorder="1" applyAlignment="1" applyProtection="1">
      <alignment horizontal="center" vertical="center"/>
      <protection hidden="1"/>
    </xf>
    <xf numFmtId="0" fontId="10" fillId="62" borderId="0" xfId="0" quotePrefix="1" applyNumberFormat="1" applyFont="1" applyFill="1" applyBorder="1" applyAlignment="1" applyProtection="1">
      <alignment horizontal="center" vertical="center"/>
      <protection hidden="1"/>
    </xf>
    <xf numFmtId="0" fontId="10" fillId="62" borderId="32" xfId="0" quotePrefix="1" applyNumberFormat="1" applyFont="1" applyFill="1" applyBorder="1" applyAlignment="1" applyProtection="1">
      <alignment horizontal="center" vertical="center"/>
      <protection hidden="1"/>
    </xf>
    <xf numFmtId="179" fontId="14" fillId="24" borderId="48" xfId="0" applyNumberFormat="1" applyFont="1" applyFill="1" applyBorder="1" applyAlignment="1" applyProtection="1">
      <alignment horizontal="right"/>
      <protection hidden="1"/>
    </xf>
    <xf numFmtId="0" fontId="14" fillId="0" borderId="0" xfId="1444" applyFont="1" applyAlignment="1" applyProtection="1">
      <alignment horizontal="left" vertical="top" wrapText="1"/>
      <protection hidden="1"/>
    </xf>
    <xf numFmtId="0" fontId="8" fillId="0" borderId="0" xfId="1444" applyNumberFormat="1" applyFont="1" applyBorder="1" applyAlignment="1" applyProtection="1">
      <alignment horizontal="center" vertical="center" wrapText="1"/>
      <protection hidden="1"/>
    </xf>
    <xf numFmtId="0" fontId="8" fillId="0" borderId="32" xfId="1444" applyNumberFormat="1" applyFont="1" applyBorder="1" applyAlignment="1" applyProtection="1">
      <alignment horizontal="center" vertical="center" wrapText="1"/>
      <protection hidden="1"/>
    </xf>
    <xf numFmtId="0" fontId="8" fillId="0" borderId="31" xfId="1444" applyFont="1" applyBorder="1" applyAlignment="1" applyProtection="1">
      <alignment horizontal="center" vertical="center"/>
      <protection hidden="1"/>
    </xf>
    <xf numFmtId="0" fontId="8" fillId="0" borderId="0" xfId="1444" applyFont="1" applyBorder="1" applyAlignment="1" applyProtection="1">
      <alignment horizontal="center" vertical="center"/>
      <protection hidden="1"/>
    </xf>
    <xf numFmtId="0" fontId="8" fillId="0" borderId="42" xfId="1444" applyFont="1" applyBorder="1" applyAlignment="1" applyProtection="1">
      <alignment horizontal="center" vertical="center" wrapText="1"/>
      <protection hidden="1"/>
    </xf>
    <xf numFmtId="0" fontId="8" fillId="0" borderId="27" xfId="1444" applyFont="1" applyBorder="1" applyAlignment="1" applyProtection="1">
      <alignment horizontal="center" vertical="center" wrapText="1"/>
      <protection hidden="1"/>
    </xf>
    <xf numFmtId="0" fontId="8" fillId="24" borderId="42" xfId="1444" applyFont="1" applyFill="1" applyBorder="1" applyAlignment="1" applyProtection="1">
      <alignment horizontal="center" vertical="center" wrapText="1"/>
      <protection hidden="1"/>
    </xf>
    <xf numFmtId="0" fontId="8" fillId="62" borderId="27" xfId="1444" applyFont="1" applyFill="1" applyBorder="1" applyAlignment="1" applyProtection="1">
      <alignment horizontal="center" vertical="center" wrapText="1"/>
      <protection hidden="1"/>
    </xf>
    <xf numFmtId="0" fontId="8" fillId="0" borderId="77" xfId="1444" applyFont="1" applyBorder="1" applyAlignment="1" applyProtection="1">
      <alignment horizontal="center" vertical="center"/>
      <protection hidden="1"/>
    </xf>
    <xf numFmtId="0" fontId="8" fillId="0" borderId="78" xfId="1444" applyFont="1" applyBorder="1" applyAlignment="1" applyProtection="1">
      <alignment horizontal="center" vertical="center"/>
      <protection hidden="1"/>
    </xf>
    <xf numFmtId="0" fontId="8" fillId="0" borderId="39" xfId="1444" applyFont="1" applyBorder="1" applyAlignment="1" applyProtection="1">
      <alignment horizontal="center" vertical="center" wrapText="1"/>
      <protection hidden="1"/>
    </xf>
    <xf numFmtId="0" fontId="8" fillId="0" borderId="38" xfId="1444" applyFont="1" applyBorder="1" applyAlignment="1" applyProtection="1">
      <alignment horizontal="center" vertical="center" wrapText="1"/>
      <protection hidden="1"/>
    </xf>
    <xf numFmtId="0" fontId="14" fillId="24" borderId="0" xfId="1444" applyNumberFormat="1" applyFont="1" applyFill="1" applyBorder="1" applyAlignment="1" applyProtection="1">
      <alignment horizontal="right"/>
      <protection hidden="1"/>
    </xf>
    <xf numFmtId="0" fontId="8" fillId="0" borderId="29" xfId="1444" applyFont="1" applyBorder="1" applyAlignment="1" applyProtection="1">
      <alignment horizontal="center" vertical="center"/>
      <protection hidden="1"/>
    </xf>
    <xf numFmtId="0" fontId="8" fillId="0" borderId="21" xfId="1444" applyFont="1" applyBorder="1" applyAlignment="1" applyProtection="1">
      <alignment horizontal="center" vertical="center"/>
      <protection hidden="1"/>
    </xf>
    <xf numFmtId="0" fontId="8" fillId="0" borderId="28" xfId="1444" applyFont="1" applyBorder="1" applyAlignment="1" applyProtection="1">
      <alignment horizontal="center" vertical="center"/>
      <protection hidden="1"/>
    </xf>
    <xf numFmtId="0" fontId="8" fillId="0" borderId="94" xfId="1444" applyFont="1" applyBorder="1" applyAlignment="1" applyProtection="1">
      <alignment horizontal="center" vertical="center" wrapText="1"/>
      <protection hidden="1"/>
    </xf>
    <xf numFmtId="0" fontId="8" fillId="0" borderId="87" xfId="1444" applyFont="1" applyBorder="1" applyAlignment="1" applyProtection="1">
      <alignment horizontal="center" vertical="center" wrapText="1"/>
      <protection hidden="1"/>
    </xf>
    <xf numFmtId="0" fontId="8" fillId="24" borderId="94" xfId="1444" applyFont="1" applyFill="1" applyBorder="1" applyAlignment="1" applyProtection="1">
      <alignment horizontal="center" vertical="center" wrapText="1"/>
      <protection hidden="1"/>
    </xf>
    <xf numFmtId="0" fontId="8" fillId="24" borderId="87" xfId="1444" applyFont="1" applyFill="1" applyBorder="1" applyAlignment="1" applyProtection="1">
      <alignment horizontal="center" vertical="center" wrapText="1"/>
      <protection hidden="1"/>
    </xf>
    <xf numFmtId="0" fontId="8" fillId="24" borderId="41" xfId="1444" applyFont="1" applyFill="1" applyBorder="1" applyAlignment="1" applyProtection="1">
      <alignment horizontal="center" vertical="center" wrapText="1"/>
      <protection hidden="1"/>
    </xf>
    <xf numFmtId="0" fontId="8" fillId="24" borderId="44" xfId="1444" applyFont="1" applyFill="1" applyBorder="1" applyAlignment="1" applyProtection="1">
      <alignment horizontal="center" vertical="center" wrapText="1"/>
      <protection hidden="1"/>
    </xf>
    <xf numFmtId="0" fontId="8" fillId="24" borderId="39" xfId="1444" applyFont="1" applyFill="1" applyBorder="1" applyAlignment="1" applyProtection="1">
      <alignment horizontal="center" vertical="center" wrapText="1"/>
      <protection hidden="1"/>
    </xf>
    <xf numFmtId="0" fontId="8" fillId="24" borderId="38" xfId="1444" applyFont="1" applyFill="1" applyBorder="1" applyAlignment="1" applyProtection="1">
      <alignment horizontal="center" vertical="center" wrapText="1"/>
      <protection hidden="1"/>
    </xf>
    <xf numFmtId="0" fontId="8" fillId="0" borderId="41" xfId="1444" applyFont="1" applyBorder="1" applyAlignment="1" applyProtection="1">
      <alignment horizontal="center" vertical="center" wrapText="1"/>
      <protection hidden="1"/>
    </xf>
    <xf numFmtId="0" fontId="8" fillId="0" borderId="44" xfId="1444" applyFont="1" applyBorder="1" applyAlignment="1" applyProtection="1">
      <alignment horizontal="center" vertical="center" wrapText="1"/>
      <protection hidden="1"/>
    </xf>
    <xf numFmtId="0" fontId="8" fillId="0" borderId="79" xfId="1444" applyFont="1" applyBorder="1" applyAlignment="1" applyProtection="1">
      <alignment horizontal="center" vertical="center" wrapText="1"/>
      <protection hidden="1"/>
    </xf>
    <xf numFmtId="0" fontId="8" fillId="0" borderId="32" xfId="1444" applyFont="1" applyBorder="1" applyAlignment="1" applyProtection="1">
      <alignment horizontal="center" vertical="center" wrapText="1"/>
      <protection hidden="1"/>
    </xf>
    <xf numFmtId="0" fontId="42" fillId="62" borderId="0" xfId="0" applyFont="1" applyFill="1" applyBorder="1" applyAlignment="1" applyProtection="1">
      <alignment horizontal="center" vertical="center"/>
      <protection hidden="1"/>
    </xf>
    <xf numFmtId="0" fontId="8" fillId="62" borderId="73" xfId="0" applyFont="1" applyFill="1" applyBorder="1" applyAlignment="1" applyProtection="1">
      <alignment horizontal="center" vertical="center" wrapText="1"/>
      <protection hidden="1"/>
    </xf>
    <xf numFmtId="0" fontId="0" fillId="0" borderId="71" xfId="0" applyBorder="1" applyProtection="1">
      <protection hidden="1"/>
    </xf>
    <xf numFmtId="0" fontId="20" fillId="62" borderId="0" xfId="0" applyFont="1" applyFill="1" applyBorder="1" applyAlignment="1" applyProtection="1">
      <alignment horizontal="center" vertical="center"/>
      <protection hidden="1"/>
    </xf>
    <xf numFmtId="0" fontId="67" fillId="62" borderId="75" xfId="0" applyFont="1" applyFill="1" applyBorder="1" applyAlignment="1" applyProtection="1">
      <alignment horizontal="center" vertical="center" wrapText="1"/>
      <protection hidden="1"/>
    </xf>
    <xf numFmtId="0" fontId="67" fillId="62" borderId="48" xfId="0" applyFont="1" applyFill="1" applyBorder="1" applyAlignment="1" applyProtection="1">
      <alignment horizontal="center" vertical="center" wrapText="1"/>
      <protection hidden="1"/>
    </xf>
    <xf numFmtId="0" fontId="67" fillId="62" borderId="50" xfId="0" applyFont="1" applyFill="1" applyBorder="1" applyAlignment="1" applyProtection="1">
      <alignment horizontal="center" vertical="center" wrapText="1"/>
      <protection hidden="1"/>
    </xf>
    <xf numFmtId="0" fontId="67" fillId="62" borderId="76" xfId="0" applyFont="1" applyFill="1" applyBorder="1" applyAlignment="1" applyProtection="1">
      <alignment horizontal="center" vertical="center" wrapText="1"/>
      <protection hidden="1"/>
    </xf>
    <xf numFmtId="0" fontId="67" fillId="62" borderId="79" xfId="0" applyFont="1" applyFill="1" applyBorder="1" applyAlignment="1" applyProtection="1">
      <alignment horizontal="center" vertical="center" wrapText="1"/>
      <protection hidden="1"/>
    </xf>
    <xf numFmtId="0" fontId="8" fillId="62" borderId="72" xfId="0" applyFont="1" applyFill="1" applyBorder="1" applyAlignment="1" applyProtection="1">
      <alignment horizontal="center" vertical="center" wrapText="1"/>
      <protection hidden="1"/>
    </xf>
    <xf numFmtId="0" fontId="8" fillId="62" borderId="102" xfId="0" applyFont="1" applyFill="1" applyBorder="1" applyAlignment="1" applyProtection="1">
      <alignment horizontal="center" vertical="center"/>
      <protection hidden="1"/>
    </xf>
    <xf numFmtId="0" fontId="8" fillId="62" borderId="71" xfId="0" applyFont="1" applyFill="1" applyBorder="1" applyAlignment="1" applyProtection="1">
      <alignment horizontal="center" vertical="center" wrapText="1"/>
      <protection hidden="1"/>
    </xf>
    <xf numFmtId="0" fontId="8" fillId="62" borderId="103" xfId="0" applyFont="1" applyFill="1" applyBorder="1" applyAlignment="1" applyProtection="1">
      <alignment horizontal="center" vertical="center"/>
      <protection hidden="1"/>
    </xf>
    <xf numFmtId="0" fontId="8" fillId="62" borderId="82" xfId="0" applyFont="1" applyFill="1" applyBorder="1" applyAlignment="1" applyProtection="1">
      <alignment horizontal="center" vertical="center" wrapText="1"/>
      <protection hidden="1"/>
    </xf>
    <xf numFmtId="0" fontId="21" fillId="62" borderId="0" xfId="0" applyFont="1" applyFill="1" applyBorder="1" applyAlignment="1" applyProtection="1">
      <alignment horizontal="center" vertical="center"/>
      <protection hidden="1"/>
    </xf>
    <xf numFmtId="0" fontId="8" fillId="62" borderId="99" xfId="0" applyFont="1" applyFill="1" applyBorder="1" applyAlignment="1" applyProtection="1">
      <alignment horizontal="center" vertical="center" wrapText="1"/>
      <protection hidden="1"/>
    </xf>
    <xf numFmtId="0" fontId="8" fillId="62" borderId="116" xfId="0" applyFont="1" applyFill="1" applyBorder="1" applyAlignment="1" applyProtection="1">
      <alignment horizontal="center" vertical="center" wrapText="1"/>
      <protection hidden="1"/>
    </xf>
    <xf numFmtId="0" fontId="8" fillId="62" borderId="115" xfId="0" applyFont="1" applyFill="1" applyBorder="1" applyAlignment="1" applyProtection="1">
      <alignment horizontal="center" vertical="center" wrapText="1"/>
      <protection hidden="1"/>
    </xf>
    <xf numFmtId="0" fontId="8" fillId="62" borderId="8" xfId="0" applyFont="1" applyFill="1" applyBorder="1" applyAlignment="1" applyProtection="1">
      <alignment horizontal="center" vertical="center" wrapText="1"/>
      <protection hidden="1"/>
    </xf>
    <xf numFmtId="0" fontId="8" fillId="62" borderId="0" xfId="0" quotePrefix="1" applyFont="1" applyFill="1" applyBorder="1" applyAlignment="1" applyProtection="1">
      <alignment horizontal="center" vertical="center" wrapText="1"/>
      <protection hidden="1"/>
    </xf>
    <xf numFmtId="196" fontId="8" fillId="0" borderId="0" xfId="0" applyNumberFormat="1" applyFont="1" applyFill="1" applyBorder="1" applyAlignment="1" applyProtection="1">
      <alignment horizontal="right" vertical="center"/>
      <protection locked="0" hidden="1"/>
    </xf>
    <xf numFmtId="0" fontId="8" fillId="24" borderId="120" xfId="0" quotePrefix="1" applyNumberFormat="1" applyFont="1" applyFill="1" applyBorder="1" applyAlignment="1" applyProtection="1">
      <alignment horizontal="center" vertical="center"/>
      <protection hidden="1"/>
    </xf>
    <xf numFmtId="184" fontId="8" fillId="24" borderId="119" xfId="0" applyNumberFormat="1" applyFont="1" applyFill="1" applyBorder="1" applyAlignment="1" applyProtection="1">
      <alignment horizontal="right" vertical="center"/>
      <protection locked="0" hidden="1"/>
    </xf>
    <xf numFmtId="184" fontId="8" fillId="24" borderId="118" xfId="0" applyNumberFormat="1" applyFont="1" applyFill="1" applyBorder="1" applyAlignment="1" applyProtection="1">
      <alignment horizontal="right" vertical="center"/>
      <protection locked="0" hidden="1"/>
    </xf>
    <xf numFmtId="0" fontId="8" fillId="24" borderId="120" xfId="0" quotePrefix="1" applyNumberFormat="1" applyFont="1" applyFill="1" applyBorder="1" applyAlignment="1" applyProtection="1">
      <alignment horizontal="center" vertical="center"/>
      <protection locked="0" hidden="1"/>
    </xf>
    <xf numFmtId="41" fontId="8" fillId="62" borderId="118" xfId="0" applyNumberFormat="1" applyFont="1" applyFill="1" applyBorder="1" applyAlignment="1" applyProtection="1">
      <alignment vertical="center"/>
      <protection locked="0" hidden="1"/>
    </xf>
    <xf numFmtId="189" fontId="8" fillId="62" borderId="118" xfId="0" applyNumberFormat="1" applyFont="1" applyFill="1" applyBorder="1" applyAlignment="1" applyProtection="1">
      <alignment horizontal="right" vertical="center"/>
      <protection locked="0" hidden="1"/>
    </xf>
    <xf numFmtId="177" fontId="8" fillId="62" borderId="118" xfId="1088" applyFont="1" applyFill="1" applyBorder="1" applyAlignment="1" applyProtection="1">
      <alignment horizontal="right" vertical="center"/>
      <protection locked="0" hidden="1"/>
    </xf>
    <xf numFmtId="188" fontId="8" fillId="62" borderId="118" xfId="1088" applyNumberFormat="1" applyFont="1" applyFill="1" applyBorder="1" applyAlignment="1" applyProtection="1">
      <alignment vertical="center"/>
      <protection locked="0" hidden="1"/>
    </xf>
    <xf numFmtId="0" fontId="212" fillId="24" borderId="114" xfId="0" quotePrefix="1" applyNumberFormat="1" applyFont="1" applyFill="1" applyBorder="1" applyAlignment="1" applyProtection="1">
      <alignment horizontal="center" vertical="center"/>
      <protection locked="0" hidden="1"/>
    </xf>
    <xf numFmtId="184" fontId="212" fillId="24" borderId="0" xfId="0" applyNumberFormat="1" applyFont="1" applyFill="1" applyBorder="1" applyAlignment="1" applyProtection="1">
      <alignment horizontal="right" vertical="center"/>
      <protection locked="0" hidden="1"/>
    </xf>
    <xf numFmtId="184" fontId="212" fillId="24" borderId="113" xfId="0" applyNumberFormat="1" applyFont="1" applyFill="1" applyBorder="1" applyAlignment="1" applyProtection="1">
      <alignment horizontal="right" vertical="center"/>
      <protection locked="0" hidden="1"/>
    </xf>
    <xf numFmtId="184" fontId="8" fillId="24" borderId="113" xfId="0" applyNumberFormat="1" applyFont="1" applyFill="1" applyBorder="1" applyAlignment="1" applyProtection="1">
      <alignment horizontal="right" vertical="center"/>
      <protection locked="0" hidden="1"/>
    </xf>
    <xf numFmtId="41" fontId="212" fillId="24" borderId="0" xfId="1237" applyFont="1" applyFill="1" applyBorder="1" applyAlignment="1" applyProtection="1">
      <alignment horizontal="right" vertical="center"/>
      <protection hidden="1"/>
    </xf>
    <xf numFmtId="187" fontId="8" fillId="24" borderId="99" xfId="1246" quotePrefix="1" applyNumberFormat="1" applyFont="1" applyFill="1" applyBorder="1" applyAlignment="1" applyProtection="1">
      <alignment horizontal="center" vertical="center"/>
      <protection hidden="1"/>
    </xf>
    <xf numFmtId="3" fontId="8" fillId="24" borderId="24" xfId="1246" applyNumberFormat="1" applyFont="1" applyFill="1" applyBorder="1" applyAlignment="1" applyProtection="1">
      <alignment horizontal="center" vertical="center" wrapText="1"/>
      <protection hidden="1"/>
    </xf>
    <xf numFmtId="3" fontId="8" fillId="24" borderId="98" xfId="0" applyNumberFormat="1" applyFont="1" applyFill="1" applyBorder="1" applyAlignment="1" applyProtection="1">
      <alignment horizontal="center" vertical="center" wrapText="1"/>
      <protection hidden="1"/>
    </xf>
    <xf numFmtId="3" fontId="8" fillId="24" borderId="24" xfId="1246" applyNumberFormat="1" applyFont="1" applyFill="1" applyBorder="1" applyAlignment="1" applyProtection="1">
      <alignment horizontal="center" vertical="center"/>
      <protection hidden="1"/>
    </xf>
    <xf numFmtId="3" fontId="8" fillId="24" borderId="26" xfId="1246" applyNumberFormat="1" applyFont="1" applyFill="1" applyBorder="1" applyAlignment="1" applyProtection="1">
      <alignment horizontal="center" vertical="center"/>
      <protection hidden="1"/>
    </xf>
    <xf numFmtId="3" fontId="8" fillId="24" borderId="56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98" xfId="0" applyNumberFormat="1" applyFont="1" applyFill="1" applyBorder="1" applyAlignment="1" applyProtection="1">
      <alignment horizontal="center" vertical="center" wrapText="1"/>
      <protection hidden="1"/>
    </xf>
    <xf numFmtId="186" fontId="8" fillId="24" borderId="56" xfId="0" applyNumberFormat="1" applyFont="1" applyFill="1" applyBorder="1" applyAlignment="1" applyProtection="1">
      <alignment horizontal="center" vertical="center" wrapText="1"/>
      <protection hidden="1"/>
    </xf>
    <xf numFmtId="177" fontId="213" fillId="0" borderId="0" xfId="1088" applyFont="1" applyBorder="1" applyAlignment="1" applyProtection="1">
      <alignment vertical="center"/>
      <protection hidden="1"/>
    </xf>
    <xf numFmtId="177" fontId="213" fillId="0" borderId="0" xfId="1088" applyFont="1" applyAlignment="1" applyProtection="1">
      <alignment vertical="center"/>
      <protection hidden="1"/>
    </xf>
    <xf numFmtId="0" fontId="213" fillId="62" borderId="31" xfId="0" quotePrefix="1" applyNumberFormat="1" applyFont="1" applyFill="1" applyBorder="1" applyAlignment="1" applyProtection="1">
      <alignment horizontal="center" vertical="center"/>
      <protection hidden="1"/>
    </xf>
    <xf numFmtId="177" fontId="212" fillId="0" borderId="0" xfId="1088" applyFont="1" applyBorder="1" applyProtection="1">
      <protection hidden="1"/>
    </xf>
    <xf numFmtId="177" fontId="212" fillId="0" borderId="0" xfId="1088" applyFont="1" applyProtection="1">
      <protection hidden="1"/>
    </xf>
    <xf numFmtId="181" fontId="212" fillId="62" borderId="31" xfId="0" applyNumberFormat="1" applyFont="1" applyFill="1" applyBorder="1" applyAlignment="1" applyProtection="1">
      <alignment horizontal="center" vertical="center"/>
      <protection hidden="1"/>
    </xf>
    <xf numFmtId="184" fontId="212" fillId="0" borderId="0" xfId="1366" applyNumberFormat="1" applyFont="1" applyFill="1" applyBorder="1" applyAlignment="1" applyProtection="1">
      <alignment horizontal="right" vertical="center" wrapText="1"/>
      <protection hidden="1"/>
    </xf>
    <xf numFmtId="184" fontId="212" fillId="0" borderId="0" xfId="1366" applyNumberFormat="1" applyFont="1" applyFill="1" applyBorder="1" applyAlignment="1" applyProtection="1">
      <alignment horizontal="right" vertical="center" wrapText="1"/>
      <protection locked="0" hidden="1"/>
    </xf>
    <xf numFmtId="41" fontId="212" fillId="24" borderId="31" xfId="1435" applyNumberFormat="1" applyFont="1" applyFill="1" applyBorder="1" applyAlignment="1" applyProtection="1">
      <alignment horizontal="center" vertical="center"/>
      <protection hidden="1"/>
    </xf>
  </cellXfs>
  <cellStyles count="4590">
    <cellStyle name=" 1" xfId="1"/>
    <cellStyle name=" 1 2" xfId="2"/>
    <cellStyle name="??&amp;O?&amp;H?_x0008__x000f__x0007_?_x0007__x0001__x0001_" xfId="3"/>
    <cellStyle name="??&amp;O?&amp;H?_x0008_??_x0007__x0001__x0001_" xfId="4"/>
    <cellStyle name="_Book1" xfId="5"/>
    <cellStyle name="_Capex Tracking Control Sheet -ADMIN " xfId="6"/>
    <cellStyle name="_Project tracking Puri (Diana) per March'06 " xfId="7"/>
    <cellStyle name="_Recon with FAR " xfId="8"/>
    <cellStyle name="_금융점포(광주)" xfId="9"/>
    <cellStyle name="_은행별 점포현황(202011년12월말기준)" xfId="10"/>
    <cellStyle name="¤@?e_TEST-1 " xfId="11"/>
    <cellStyle name="20% - Accent1" xfId="12"/>
    <cellStyle name="20% - Accent1 2" xfId="13"/>
    <cellStyle name="20% - Accent1 2 2" xfId="1471"/>
    <cellStyle name="20% - Accent1 3" xfId="1472"/>
    <cellStyle name="20% - Accent1_010_주택건설" xfId="1473"/>
    <cellStyle name="20% - Accent2" xfId="14"/>
    <cellStyle name="20% - Accent2 2" xfId="15"/>
    <cellStyle name="20% - Accent2 2 2" xfId="1474"/>
    <cellStyle name="20% - Accent2 3" xfId="1475"/>
    <cellStyle name="20% - Accent2_010_주택건설" xfId="1476"/>
    <cellStyle name="20% - Accent3" xfId="16"/>
    <cellStyle name="20% - Accent3 2" xfId="17"/>
    <cellStyle name="20% - Accent3 2 2" xfId="1477"/>
    <cellStyle name="20% - Accent3 3" xfId="1478"/>
    <cellStyle name="20% - Accent3_010_주택건설" xfId="1479"/>
    <cellStyle name="20% - Accent4" xfId="18"/>
    <cellStyle name="20% - Accent4 2" xfId="19"/>
    <cellStyle name="20% - Accent4 2 2" xfId="1480"/>
    <cellStyle name="20% - Accent4 3" xfId="1481"/>
    <cellStyle name="20% - Accent4_010_주택건설" xfId="1482"/>
    <cellStyle name="20% - Accent5" xfId="20"/>
    <cellStyle name="20% - Accent5 2" xfId="21"/>
    <cellStyle name="20% - Accent5 2 2" xfId="1483"/>
    <cellStyle name="20% - Accent5 3" xfId="1484"/>
    <cellStyle name="20% - Accent5_010_주택건설" xfId="1485"/>
    <cellStyle name="20% - Accent6" xfId="22"/>
    <cellStyle name="20% - Accent6 2" xfId="23"/>
    <cellStyle name="20% - Accent6 2 2" xfId="1486"/>
    <cellStyle name="20% - Accent6 3" xfId="1487"/>
    <cellStyle name="20% - Accent6_010_주택건설" xfId="1488"/>
    <cellStyle name="20% - 강조색1" xfId="24" builtinId="30" customBuiltin="1"/>
    <cellStyle name="20% - 강조색1 10" xfId="4449"/>
    <cellStyle name="20% - 강조색1 2" xfId="25"/>
    <cellStyle name="20% - 강조색1 2 2" xfId="26"/>
    <cellStyle name="20% - 강조색1 2 2 2" xfId="27"/>
    <cellStyle name="20% - 강조색1 2 2 2 2" xfId="1489"/>
    <cellStyle name="20% - 강조색1 2 2 3" xfId="1490"/>
    <cellStyle name="20% - 강조색1 2 2 3 2" xfId="1491"/>
    <cellStyle name="20% - 강조색1 2 2 3 3" xfId="1492"/>
    <cellStyle name="20% - 강조색1 2 2 4" xfId="1493"/>
    <cellStyle name="20% - 강조색1 2 2_012_보건및사회보장" xfId="1494"/>
    <cellStyle name="20% - 강조색1 2 3" xfId="28"/>
    <cellStyle name="20% - 강조색1 2 3 2" xfId="29"/>
    <cellStyle name="20% - 강조색1 2 3 2 2" xfId="1495"/>
    <cellStyle name="20% - 강조색1 2 4" xfId="1496"/>
    <cellStyle name="20% - 강조색1 2 5" xfId="1497"/>
    <cellStyle name="20% - 강조색1 2 6" xfId="1498"/>
    <cellStyle name="20% - 강조색1 2_014_교육및문화" xfId="1499"/>
    <cellStyle name="20% - 강조색1 3" xfId="30"/>
    <cellStyle name="20% - 강조색1 3 2" xfId="31"/>
    <cellStyle name="20% - 강조색1 3 2 2" xfId="1500"/>
    <cellStyle name="20% - 강조색1 3 2 3" xfId="1501"/>
    <cellStyle name="20% - 강조색1 3 2_004_노동" xfId="1502"/>
    <cellStyle name="20% - 강조색1 3 3" xfId="32"/>
    <cellStyle name="20% - 강조색1 3 4" xfId="1503"/>
    <cellStyle name="20% - 강조색1 4" xfId="33"/>
    <cellStyle name="20% - 강조색1 4 2" xfId="1504"/>
    <cellStyle name="20% - 강조색1 5" xfId="1505"/>
    <cellStyle name="20% - 강조색1 6" xfId="1506"/>
    <cellStyle name="20% - 강조색1 6 2" xfId="1507"/>
    <cellStyle name="20% - 강조색1 6 3" xfId="1508"/>
    <cellStyle name="20% - 강조색1 7" xfId="1509"/>
    <cellStyle name="20% - 강조색1 8" xfId="4271"/>
    <cellStyle name="20% - 강조색1 9" xfId="4407"/>
    <cellStyle name="20% - 강조색2" xfId="34" builtinId="34" customBuiltin="1"/>
    <cellStyle name="20% - 강조색2 10" xfId="4448"/>
    <cellStyle name="20% - 강조색2 2" xfId="35"/>
    <cellStyle name="20% - 강조색2 2 2" xfId="36"/>
    <cellStyle name="20% - 강조색2 2 2 2" xfId="37"/>
    <cellStyle name="20% - 강조색2 2 2 2 2" xfId="1510"/>
    <cellStyle name="20% - 강조색2 2 2 3" xfId="1511"/>
    <cellStyle name="20% - 강조색2 2 2 3 2" xfId="1512"/>
    <cellStyle name="20% - 강조색2 2 2 3 3" xfId="1513"/>
    <cellStyle name="20% - 강조색2 2 2 4" xfId="1514"/>
    <cellStyle name="20% - 강조색2 2 2_012_보건및사회보장" xfId="1515"/>
    <cellStyle name="20% - 강조색2 2 3" xfId="38"/>
    <cellStyle name="20% - 강조색2 2 3 2" xfId="39"/>
    <cellStyle name="20% - 강조색2 2 3 2 2" xfId="1516"/>
    <cellStyle name="20% - 강조색2 2 4" xfId="1517"/>
    <cellStyle name="20% - 강조색2 2 5" xfId="1518"/>
    <cellStyle name="20% - 강조색2 2 6" xfId="1519"/>
    <cellStyle name="20% - 강조색2 2_014_교육및문화" xfId="1520"/>
    <cellStyle name="20% - 강조색2 3" xfId="40"/>
    <cellStyle name="20% - 강조색2 3 2" xfId="41"/>
    <cellStyle name="20% - 강조색2 3 2 2" xfId="1521"/>
    <cellStyle name="20% - 강조색2 3 2 3" xfId="1522"/>
    <cellStyle name="20% - 강조색2 3 2_004_노동" xfId="1523"/>
    <cellStyle name="20% - 강조색2 3 3" xfId="42"/>
    <cellStyle name="20% - 강조색2 3 4" xfId="1524"/>
    <cellStyle name="20% - 강조색2 4" xfId="43"/>
    <cellStyle name="20% - 강조색2 4 2" xfId="1525"/>
    <cellStyle name="20% - 강조색2 5" xfId="1526"/>
    <cellStyle name="20% - 강조색2 6" xfId="1527"/>
    <cellStyle name="20% - 강조색2 6 2" xfId="1528"/>
    <cellStyle name="20% - 강조색2 6 3" xfId="1529"/>
    <cellStyle name="20% - 강조색2 7" xfId="1530"/>
    <cellStyle name="20% - 강조색2 8" xfId="4263"/>
    <cellStyle name="20% - 강조색2 9" xfId="4406"/>
    <cellStyle name="20% - 강조색3" xfId="44" builtinId="38" customBuiltin="1"/>
    <cellStyle name="20% - 강조색3 10" xfId="4447"/>
    <cellStyle name="20% - 강조색3 2" xfId="45"/>
    <cellStyle name="20% - 강조색3 2 2" xfId="46"/>
    <cellStyle name="20% - 강조색3 2 2 2" xfId="47"/>
    <cellStyle name="20% - 강조색3 2 2 2 2" xfId="1531"/>
    <cellStyle name="20% - 강조색3 2 2 3" xfId="1532"/>
    <cellStyle name="20% - 강조색3 2 2 3 2" xfId="1533"/>
    <cellStyle name="20% - 강조색3 2 2 3 3" xfId="1534"/>
    <cellStyle name="20% - 강조색3 2 2 4" xfId="1535"/>
    <cellStyle name="20% - 강조색3 2 2_012_보건및사회보장" xfId="1536"/>
    <cellStyle name="20% - 강조색3 2 3" xfId="48"/>
    <cellStyle name="20% - 강조색3 2 3 2" xfId="49"/>
    <cellStyle name="20% - 강조색3 2 3 2 2" xfId="1537"/>
    <cellStyle name="20% - 강조색3 2 4" xfId="1538"/>
    <cellStyle name="20% - 강조색3 2 5" xfId="1539"/>
    <cellStyle name="20% - 강조색3 2 6" xfId="1540"/>
    <cellStyle name="20% - 강조색3 2_014_교육및문화" xfId="1541"/>
    <cellStyle name="20% - 강조색3 3" xfId="50"/>
    <cellStyle name="20% - 강조색3 3 2" xfId="51"/>
    <cellStyle name="20% - 강조색3 3 2 2" xfId="1542"/>
    <cellStyle name="20% - 강조색3 3 2 3" xfId="1543"/>
    <cellStyle name="20% - 강조색3 3 2_004_노동" xfId="1544"/>
    <cellStyle name="20% - 강조색3 3 3" xfId="52"/>
    <cellStyle name="20% - 강조색3 3 4" xfId="1545"/>
    <cellStyle name="20% - 강조색3 4" xfId="53"/>
    <cellStyle name="20% - 강조색3 4 2" xfId="1546"/>
    <cellStyle name="20% - 강조색3 5" xfId="1547"/>
    <cellStyle name="20% - 강조색3 6" xfId="1548"/>
    <cellStyle name="20% - 강조색3 6 2" xfId="1549"/>
    <cellStyle name="20% - 강조색3 6 3" xfId="1550"/>
    <cellStyle name="20% - 강조색3 7" xfId="1551"/>
    <cellStyle name="20% - 강조색3 8" xfId="4367"/>
    <cellStyle name="20% - 강조색3 9" xfId="4405"/>
    <cellStyle name="20% - 강조색4" xfId="54" builtinId="42" customBuiltin="1"/>
    <cellStyle name="20% - 강조색4 10" xfId="4446"/>
    <cellStyle name="20% - 강조색4 2" xfId="55"/>
    <cellStyle name="20% - 강조색4 2 2" xfId="56"/>
    <cellStyle name="20% - 강조색4 2 2 2" xfId="57"/>
    <cellStyle name="20% - 강조색4 2 2 2 2" xfId="1552"/>
    <cellStyle name="20% - 강조색4 2 2 3" xfId="1553"/>
    <cellStyle name="20% - 강조색4 2 2 3 2" xfId="1554"/>
    <cellStyle name="20% - 강조색4 2 2 3 3" xfId="1555"/>
    <cellStyle name="20% - 강조색4 2 2 4" xfId="1556"/>
    <cellStyle name="20% - 강조색4 2 2_012_보건및사회보장" xfId="1557"/>
    <cellStyle name="20% - 강조색4 2 3" xfId="58"/>
    <cellStyle name="20% - 강조색4 2 3 2" xfId="59"/>
    <cellStyle name="20% - 강조색4 2 3 2 2" xfId="1558"/>
    <cellStyle name="20% - 강조색4 2 4" xfId="1559"/>
    <cellStyle name="20% - 강조색4 2 5" xfId="1560"/>
    <cellStyle name="20% - 강조색4 2 6" xfId="1561"/>
    <cellStyle name="20% - 강조색4 2_014_교육및문화" xfId="1562"/>
    <cellStyle name="20% - 강조색4 3" xfId="60"/>
    <cellStyle name="20% - 강조색4 3 2" xfId="61"/>
    <cellStyle name="20% - 강조색4 3 2 2" xfId="1563"/>
    <cellStyle name="20% - 강조색4 3 2 3" xfId="1564"/>
    <cellStyle name="20% - 강조색4 3 2_004_노동" xfId="1565"/>
    <cellStyle name="20% - 강조색4 3 3" xfId="62"/>
    <cellStyle name="20% - 강조색4 3 4" xfId="1566"/>
    <cellStyle name="20% - 강조색4 4" xfId="63"/>
    <cellStyle name="20% - 강조색4 4 2" xfId="1567"/>
    <cellStyle name="20% - 강조색4 5" xfId="1568"/>
    <cellStyle name="20% - 강조색4 6" xfId="1569"/>
    <cellStyle name="20% - 강조색4 6 2" xfId="1570"/>
    <cellStyle name="20% - 강조색4 6 3" xfId="1571"/>
    <cellStyle name="20% - 강조색4 7" xfId="1572"/>
    <cellStyle name="20% - 강조색4 8" xfId="4268"/>
    <cellStyle name="20% - 강조색4 9" xfId="4404"/>
    <cellStyle name="20% - 강조색5" xfId="64" builtinId="46" customBuiltin="1"/>
    <cellStyle name="20% - 강조색5 10" xfId="4445"/>
    <cellStyle name="20% - 강조색5 2" xfId="65"/>
    <cellStyle name="20% - 강조색5 2 2" xfId="66"/>
    <cellStyle name="20% - 강조색5 2 2 2" xfId="67"/>
    <cellStyle name="20% - 강조색5 2 2 2 2" xfId="1573"/>
    <cellStyle name="20% - 강조색5 2 2 3" xfId="1574"/>
    <cellStyle name="20% - 강조색5 2 2 3 2" xfId="1575"/>
    <cellStyle name="20% - 강조색5 2 2 3 3" xfId="1576"/>
    <cellStyle name="20% - 강조색5 2 2 4" xfId="1577"/>
    <cellStyle name="20% - 강조색5 2 2_012_보건및사회보장" xfId="1578"/>
    <cellStyle name="20% - 강조색5 2 3" xfId="68"/>
    <cellStyle name="20% - 강조색5 2 3 2" xfId="69"/>
    <cellStyle name="20% - 강조색5 2 3 2 2" xfId="1579"/>
    <cellStyle name="20% - 강조색5 2 4" xfId="1580"/>
    <cellStyle name="20% - 강조색5 2 5" xfId="1581"/>
    <cellStyle name="20% - 강조색5 2 6" xfId="1582"/>
    <cellStyle name="20% - 강조색5 2_014_교육및문화" xfId="1583"/>
    <cellStyle name="20% - 강조색5 3" xfId="70"/>
    <cellStyle name="20% - 강조색5 3 2" xfId="71"/>
    <cellStyle name="20% - 강조색5 3 2 2" xfId="1584"/>
    <cellStyle name="20% - 강조색5 3 2 3" xfId="1585"/>
    <cellStyle name="20% - 강조색5 3 2_004_노동" xfId="1586"/>
    <cellStyle name="20% - 강조색5 3 3" xfId="72"/>
    <cellStyle name="20% - 강조색5 3 4" xfId="1587"/>
    <cellStyle name="20% - 강조색5 4" xfId="73"/>
    <cellStyle name="20% - 강조색5 4 2" xfId="1588"/>
    <cellStyle name="20% - 강조색5 5" xfId="1589"/>
    <cellStyle name="20% - 강조색5 6" xfId="1590"/>
    <cellStyle name="20% - 강조색5 6 2" xfId="1591"/>
    <cellStyle name="20% - 강조색5 6 3" xfId="1592"/>
    <cellStyle name="20% - 강조색5 7" xfId="1593"/>
    <cellStyle name="20% - 강조색5 8" xfId="4269"/>
    <cellStyle name="20% - 강조색5 9" xfId="4262"/>
    <cellStyle name="20% - 강조색6" xfId="74" builtinId="50" customBuiltin="1"/>
    <cellStyle name="20% - 강조색6 10" xfId="4444"/>
    <cellStyle name="20% - 강조색6 2" xfId="75"/>
    <cellStyle name="20% - 강조색6 2 2" xfId="76"/>
    <cellStyle name="20% - 강조색6 2 2 2" xfId="77"/>
    <cellStyle name="20% - 강조색6 2 2 2 2" xfId="1594"/>
    <cellStyle name="20% - 강조색6 2 2 3" xfId="1595"/>
    <cellStyle name="20% - 강조색6 2 2 3 2" xfId="1596"/>
    <cellStyle name="20% - 강조색6 2 2 3 3" xfId="1597"/>
    <cellStyle name="20% - 강조색6 2 2 4" xfId="1598"/>
    <cellStyle name="20% - 강조색6 2 2_012_보건및사회보장" xfId="1599"/>
    <cellStyle name="20% - 강조색6 2 3" xfId="78"/>
    <cellStyle name="20% - 강조색6 2 3 2" xfId="79"/>
    <cellStyle name="20% - 강조색6 2 3 2 2" xfId="1600"/>
    <cellStyle name="20% - 강조색6 2 4" xfId="1601"/>
    <cellStyle name="20% - 강조색6 2 5" xfId="1602"/>
    <cellStyle name="20% - 강조색6 2 6" xfId="1603"/>
    <cellStyle name="20% - 강조색6 2_014_교육및문화" xfId="1604"/>
    <cellStyle name="20% - 강조색6 3" xfId="80"/>
    <cellStyle name="20% - 강조색6 3 2" xfId="81"/>
    <cellStyle name="20% - 강조색6 3 2 2" xfId="1605"/>
    <cellStyle name="20% - 강조색6 3 2 3" xfId="1606"/>
    <cellStyle name="20% - 강조색6 3 2_004_노동" xfId="1607"/>
    <cellStyle name="20% - 강조색6 3 3" xfId="82"/>
    <cellStyle name="20% - 강조색6 3 4" xfId="1608"/>
    <cellStyle name="20% - 강조색6 4" xfId="83"/>
    <cellStyle name="20% - 강조색6 4 2" xfId="1609"/>
    <cellStyle name="20% - 강조색6 5" xfId="1610"/>
    <cellStyle name="20% - 강조색6 6" xfId="1611"/>
    <cellStyle name="20% - 강조색6 6 2" xfId="1612"/>
    <cellStyle name="20% - 강조색6 6 3" xfId="1613"/>
    <cellStyle name="20% - 강조색6 7" xfId="1614"/>
    <cellStyle name="20% - 강조색6 8" xfId="4270"/>
    <cellStyle name="20% - 강조색6 9" xfId="4401"/>
    <cellStyle name="40% - Accent1" xfId="84"/>
    <cellStyle name="40% - Accent1 2" xfId="85"/>
    <cellStyle name="40% - Accent1 2 2" xfId="1615"/>
    <cellStyle name="40% - Accent1 3" xfId="1616"/>
    <cellStyle name="40% - Accent1_010_주택건설" xfId="1617"/>
    <cellStyle name="40% - Accent2" xfId="86"/>
    <cellStyle name="40% - Accent2 2" xfId="87"/>
    <cellStyle name="40% - Accent2 2 2" xfId="1618"/>
    <cellStyle name="40% - Accent2 3" xfId="1619"/>
    <cellStyle name="40% - Accent2_010_주택건설" xfId="1620"/>
    <cellStyle name="40% - Accent3" xfId="88"/>
    <cellStyle name="40% - Accent3 2" xfId="89"/>
    <cellStyle name="40% - Accent3 2 2" xfId="1621"/>
    <cellStyle name="40% - Accent3 3" xfId="1622"/>
    <cellStyle name="40% - Accent3_010_주택건설" xfId="1623"/>
    <cellStyle name="40% - Accent4" xfId="90"/>
    <cellStyle name="40% - Accent4 2" xfId="91"/>
    <cellStyle name="40% - Accent4 2 2" xfId="1624"/>
    <cellStyle name="40% - Accent4 3" xfId="1625"/>
    <cellStyle name="40% - Accent4_010_주택건설" xfId="1626"/>
    <cellStyle name="40% - Accent5" xfId="92"/>
    <cellStyle name="40% - Accent5 2" xfId="93"/>
    <cellStyle name="40% - Accent5 2 2" xfId="1627"/>
    <cellStyle name="40% - Accent5 3" xfId="1628"/>
    <cellStyle name="40% - Accent5_010_주택건설" xfId="1629"/>
    <cellStyle name="40% - Accent6" xfId="94"/>
    <cellStyle name="40% - Accent6 2" xfId="95"/>
    <cellStyle name="40% - Accent6 2 2" xfId="1630"/>
    <cellStyle name="40% - Accent6 3" xfId="1631"/>
    <cellStyle name="40% - Accent6_010_주택건설" xfId="1632"/>
    <cellStyle name="40% - 강조색1" xfId="96" builtinId="31" customBuiltin="1"/>
    <cellStyle name="40% - 강조색1 10" xfId="4443"/>
    <cellStyle name="40% - 강조색1 2" xfId="97"/>
    <cellStyle name="40% - 강조색1 2 2" xfId="98"/>
    <cellStyle name="40% - 강조색1 2 2 2" xfId="99"/>
    <cellStyle name="40% - 강조색1 2 2 2 2" xfId="1633"/>
    <cellStyle name="40% - 강조색1 2 2 3" xfId="1634"/>
    <cellStyle name="40% - 강조색1 2 2 3 2" xfId="1635"/>
    <cellStyle name="40% - 강조색1 2 2 3 3" xfId="1636"/>
    <cellStyle name="40% - 강조색1 2 2 4" xfId="1637"/>
    <cellStyle name="40% - 강조색1 2 2_012_보건및사회보장" xfId="1638"/>
    <cellStyle name="40% - 강조색1 2 3" xfId="100"/>
    <cellStyle name="40% - 강조색1 2 3 2" xfId="101"/>
    <cellStyle name="40% - 강조색1 2 3 2 2" xfId="1639"/>
    <cellStyle name="40% - 강조색1 2 4" xfId="1640"/>
    <cellStyle name="40% - 강조색1 2 5" xfId="1641"/>
    <cellStyle name="40% - 강조색1 2 6" xfId="1642"/>
    <cellStyle name="40% - 강조색1 2_014_교육및문화" xfId="1643"/>
    <cellStyle name="40% - 강조색1 3" xfId="102"/>
    <cellStyle name="40% - 강조색1 3 2" xfId="103"/>
    <cellStyle name="40% - 강조색1 3 2 2" xfId="1644"/>
    <cellStyle name="40% - 강조색1 3 2 3" xfId="1645"/>
    <cellStyle name="40% - 강조색1 3 2_004_노동" xfId="1646"/>
    <cellStyle name="40% - 강조색1 3 3" xfId="104"/>
    <cellStyle name="40% - 강조색1 3 4" xfId="1647"/>
    <cellStyle name="40% - 강조색1 4" xfId="105"/>
    <cellStyle name="40% - 강조색1 4 2" xfId="1648"/>
    <cellStyle name="40% - 강조색1 5" xfId="1649"/>
    <cellStyle name="40% - 강조색1 6" xfId="1650"/>
    <cellStyle name="40% - 강조색1 6 2" xfId="1651"/>
    <cellStyle name="40% - 강조색1 6 3" xfId="1652"/>
    <cellStyle name="40% - 강조색1 7" xfId="1653"/>
    <cellStyle name="40% - 강조색1 8" xfId="4370"/>
    <cellStyle name="40% - 강조색1 9" xfId="4400"/>
    <cellStyle name="40% - 강조색2" xfId="106" builtinId="35" customBuiltin="1"/>
    <cellStyle name="40% - 강조색2 10" xfId="4442"/>
    <cellStyle name="40% - 강조색2 2" xfId="107"/>
    <cellStyle name="40% - 강조색2 2 2" xfId="108"/>
    <cellStyle name="40% - 강조색2 2 2 2" xfId="109"/>
    <cellStyle name="40% - 강조색2 2 2 2 2" xfId="1654"/>
    <cellStyle name="40% - 강조색2 2 2 3" xfId="1655"/>
    <cellStyle name="40% - 강조색2 2 2 3 2" xfId="1656"/>
    <cellStyle name="40% - 강조색2 2 2 3 3" xfId="1657"/>
    <cellStyle name="40% - 강조색2 2 2 4" xfId="1658"/>
    <cellStyle name="40% - 강조색2 2 2_012_보건및사회보장" xfId="1659"/>
    <cellStyle name="40% - 강조색2 2 3" xfId="110"/>
    <cellStyle name="40% - 강조색2 2 3 2" xfId="111"/>
    <cellStyle name="40% - 강조색2 2 3 2 2" xfId="1660"/>
    <cellStyle name="40% - 강조색2 2 4" xfId="1661"/>
    <cellStyle name="40% - 강조색2 2 5" xfId="1662"/>
    <cellStyle name="40% - 강조색2 2 6" xfId="1663"/>
    <cellStyle name="40% - 강조색2 2_014_교육및문화" xfId="1664"/>
    <cellStyle name="40% - 강조색2 3" xfId="112"/>
    <cellStyle name="40% - 강조색2 3 2" xfId="113"/>
    <cellStyle name="40% - 강조색2 3 2 2" xfId="1665"/>
    <cellStyle name="40% - 강조색2 3 2 3" xfId="1666"/>
    <cellStyle name="40% - 강조색2 3 2_004_노동" xfId="1667"/>
    <cellStyle name="40% - 강조색2 3 3" xfId="114"/>
    <cellStyle name="40% - 강조색2 3 4" xfId="1668"/>
    <cellStyle name="40% - 강조색2 4" xfId="115"/>
    <cellStyle name="40% - 강조색2 4 2" xfId="1669"/>
    <cellStyle name="40% - 강조색2 5" xfId="1670"/>
    <cellStyle name="40% - 강조색2 6" xfId="1671"/>
    <cellStyle name="40% - 강조색2 6 2" xfId="1672"/>
    <cellStyle name="40% - 강조색2 6 3" xfId="1673"/>
    <cellStyle name="40% - 강조색2 7" xfId="1674"/>
    <cellStyle name="40% - 강조색2 8" xfId="4354"/>
    <cellStyle name="40% - 강조색2 9" xfId="4399"/>
    <cellStyle name="40% - 강조색3" xfId="116" builtinId="39" customBuiltin="1"/>
    <cellStyle name="40% - 강조색3 10" xfId="4441"/>
    <cellStyle name="40% - 강조색3 2" xfId="117"/>
    <cellStyle name="40% - 강조색3 2 2" xfId="118"/>
    <cellStyle name="40% - 강조색3 2 2 2" xfId="119"/>
    <cellStyle name="40% - 강조색3 2 2 2 2" xfId="1675"/>
    <cellStyle name="40% - 강조색3 2 2 3" xfId="1676"/>
    <cellStyle name="40% - 강조색3 2 2 3 2" xfId="1677"/>
    <cellStyle name="40% - 강조색3 2 2 3 3" xfId="1678"/>
    <cellStyle name="40% - 강조색3 2 2 4" xfId="1679"/>
    <cellStyle name="40% - 강조색3 2 2_012_보건및사회보장" xfId="1680"/>
    <cellStyle name="40% - 강조색3 2 3" xfId="120"/>
    <cellStyle name="40% - 강조색3 2 3 2" xfId="121"/>
    <cellStyle name="40% - 강조색3 2 3 2 2" xfId="1681"/>
    <cellStyle name="40% - 강조색3 2 4" xfId="1682"/>
    <cellStyle name="40% - 강조색3 2 5" xfId="1683"/>
    <cellStyle name="40% - 강조색3 2 6" xfId="1684"/>
    <cellStyle name="40% - 강조색3 2_014_교육및문화" xfId="1685"/>
    <cellStyle name="40% - 강조색3 3" xfId="122"/>
    <cellStyle name="40% - 강조색3 3 2" xfId="123"/>
    <cellStyle name="40% - 강조색3 3 2 2" xfId="1686"/>
    <cellStyle name="40% - 강조색3 3 2 3" xfId="1687"/>
    <cellStyle name="40% - 강조색3 3 2_004_노동" xfId="1688"/>
    <cellStyle name="40% - 강조색3 3 3" xfId="124"/>
    <cellStyle name="40% - 강조색3 3 4" xfId="1689"/>
    <cellStyle name="40% - 강조색3 4" xfId="125"/>
    <cellStyle name="40% - 강조색3 4 2" xfId="1690"/>
    <cellStyle name="40% - 강조색3 5" xfId="1691"/>
    <cellStyle name="40% - 강조색3 6" xfId="1692"/>
    <cellStyle name="40% - 강조색3 6 2" xfId="1693"/>
    <cellStyle name="40% - 강조색3 6 3" xfId="1694"/>
    <cellStyle name="40% - 강조색3 7" xfId="1695"/>
    <cellStyle name="40% - 강조색3 8" xfId="4247"/>
    <cellStyle name="40% - 강조색3 9" xfId="4392"/>
    <cellStyle name="40% - 강조색4" xfId="126" builtinId="43" customBuiltin="1"/>
    <cellStyle name="40% - 강조색4 10" xfId="4440"/>
    <cellStyle name="40% - 강조색4 2" xfId="127"/>
    <cellStyle name="40% - 강조색4 2 2" xfId="128"/>
    <cellStyle name="40% - 강조색4 2 2 2" xfId="129"/>
    <cellStyle name="40% - 강조색4 2 2 2 2" xfId="1696"/>
    <cellStyle name="40% - 강조색4 2 2 3" xfId="1697"/>
    <cellStyle name="40% - 강조색4 2 2 3 2" xfId="1698"/>
    <cellStyle name="40% - 강조색4 2 2 3 3" xfId="1699"/>
    <cellStyle name="40% - 강조색4 2 2 4" xfId="1700"/>
    <cellStyle name="40% - 강조색4 2 2_012_보건및사회보장" xfId="1701"/>
    <cellStyle name="40% - 강조색4 2 3" xfId="130"/>
    <cellStyle name="40% - 강조색4 2 3 2" xfId="131"/>
    <cellStyle name="40% - 강조색4 2 3 2 2" xfId="1702"/>
    <cellStyle name="40% - 강조색4 2 4" xfId="1703"/>
    <cellStyle name="40% - 강조색4 2 5" xfId="1704"/>
    <cellStyle name="40% - 강조색4 2 6" xfId="1705"/>
    <cellStyle name="40% - 강조색4 2_014_교육및문화" xfId="1706"/>
    <cellStyle name="40% - 강조색4 3" xfId="132"/>
    <cellStyle name="40% - 강조색4 3 2" xfId="133"/>
    <cellStyle name="40% - 강조색4 3 2 2" xfId="1707"/>
    <cellStyle name="40% - 강조색4 3 2 3" xfId="1708"/>
    <cellStyle name="40% - 강조색4 3 2_004_노동" xfId="1709"/>
    <cellStyle name="40% - 강조색4 3 3" xfId="134"/>
    <cellStyle name="40% - 강조색4 3 4" xfId="1710"/>
    <cellStyle name="40% - 강조색4 4" xfId="135"/>
    <cellStyle name="40% - 강조색4 4 2" xfId="1711"/>
    <cellStyle name="40% - 강조색4 5" xfId="1712"/>
    <cellStyle name="40% - 강조색4 6" xfId="1713"/>
    <cellStyle name="40% - 강조색4 6 2" xfId="1714"/>
    <cellStyle name="40% - 강조색4 6 3" xfId="1715"/>
    <cellStyle name="40% - 강조색4 7" xfId="1716"/>
    <cellStyle name="40% - 강조색4 8" xfId="4355"/>
    <cellStyle name="40% - 강조색4 9" xfId="4391"/>
    <cellStyle name="40% - 강조색5" xfId="136" builtinId="47" customBuiltin="1"/>
    <cellStyle name="40% - 강조색5 10" xfId="4439"/>
    <cellStyle name="40% - 강조색5 2" xfId="137"/>
    <cellStyle name="40% - 강조색5 2 2" xfId="138"/>
    <cellStyle name="40% - 강조색5 2 2 2" xfId="139"/>
    <cellStyle name="40% - 강조색5 2 2 2 2" xfId="1717"/>
    <cellStyle name="40% - 강조색5 2 2 3" xfId="1718"/>
    <cellStyle name="40% - 강조색5 2 2 3 2" xfId="1719"/>
    <cellStyle name="40% - 강조색5 2 2 3 3" xfId="1720"/>
    <cellStyle name="40% - 강조색5 2 2 4" xfId="1721"/>
    <cellStyle name="40% - 강조색5 2 2_012_보건및사회보장" xfId="1722"/>
    <cellStyle name="40% - 강조색5 2 3" xfId="140"/>
    <cellStyle name="40% - 강조색5 2 3 2" xfId="141"/>
    <cellStyle name="40% - 강조색5 2 3 2 2" xfId="1723"/>
    <cellStyle name="40% - 강조색5 2 4" xfId="1724"/>
    <cellStyle name="40% - 강조색5 2 5" xfId="1725"/>
    <cellStyle name="40% - 강조색5 2 6" xfId="1726"/>
    <cellStyle name="40% - 강조색5 2_014_교육및문화" xfId="1727"/>
    <cellStyle name="40% - 강조색5 3" xfId="142"/>
    <cellStyle name="40% - 강조색5 3 2" xfId="143"/>
    <cellStyle name="40% - 강조색5 3 2 2" xfId="1728"/>
    <cellStyle name="40% - 강조색5 3 2 3" xfId="1729"/>
    <cellStyle name="40% - 강조색5 3 2_004_노동" xfId="1730"/>
    <cellStyle name="40% - 강조색5 3 3" xfId="144"/>
    <cellStyle name="40% - 강조색5 3 4" xfId="1731"/>
    <cellStyle name="40% - 강조색5 4" xfId="145"/>
    <cellStyle name="40% - 강조색5 4 2" xfId="1732"/>
    <cellStyle name="40% - 강조색5 5" xfId="1733"/>
    <cellStyle name="40% - 강조색5 6" xfId="1734"/>
    <cellStyle name="40% - 강조색5 6 2" xfId="1735"/>
    <cellStyle name="40% - 강조색5 6 3" xfId="1736"/>
    <cellStyle name="40% - 강조색5 7" xfId="1737"/>
    <cellStyle name="40% - 강조색5 8" xfId="4348"/>
    <cellStyle name="40% - 강조색5 9" xfId="4390"/>
    <cellStyle name="40% - 강조색6" xfId="146" builtinId="51" customBuiltin="1"/>
    <cellStyle name="40% - 강조색6 10" xfId="4438"/>
    <cellStyle name="40% - 강조색6 2" xfId="147"/>
    <cellStyle name="40% - 강조색6 2 2" xfId="148"/>
    <cellStyle name="40% - 강조색6 2 2 2" xfId="149"/>
    <cellStyle name="40% - 강조색6 2 2 2 2" xfId="1738"/>
    <cellStyle name="40% - 강조색6 2 2 3" xfId="1739"/>
    <cellStyle name="40% - 강조색6 2 2 3 2" xfId="1740"/>
    <cellStyle name="40% - 강조색6 2 2 3 3" xfId="1741"/>
    <cellStyle name="40% - 강조색6 2 2 4" xfId="1742"/>
    <cellStyle name="40% - 강조색6 2 2_012_보건및사회보장" xfId="1743"/>
    <cellStyle name="40% - 강조색6 2 3" xfId="150"/>
    <cellStyle name="40% - 강조색6 2 3 2" xfId="151"/>
    <cellStyle name="40% - 강조색6 2 3 2 2" xfId="1744"/>
    <cellStyle name="40% - 강조색6 2 4" xfId="1745"/>
    <cellStyle name="40% - 강조색6 2 5" xfId="1746"/>
    <cellStyle name="40% - 강조색6 2 6" xfId="1747"/>
    <cellStyle name="40% - 강조색6 2_014_교육및문화" xfId="1748"/>
    <cellStyle name="40% - 강조색6 3" xfId="152"/>
    <cellStyle name="40% - 강조색6 3 2" xfId="153"/>
    <cellStyle name="40% - 강조색6 3 2 2" xfId="1749"/>
    <cellStyle name="40% - 강조색6 3 2 3" xfId="1750"/>
    <cellStyle name="40% - 강조색6 3 2_004_노동" xfId="1751"/>
    <cellStyle name="40% - 강조색6 3 3" xfId="154"/>
    <cellStyle name="40% - 강조색6 3 4" xfId="1752"/>
    <cellStyle name="40% - 강조색6 4" xfId="155"/>
    <cellStyle name="40% - 강조색6 4 2" xfId="1753"/>
    <cellStyle name="40% - 강조색6 5" xfId="1754"/>
    <cellStyle name="40% - 강조색6 6" xfId="1755"/>
    <cellStyle name="40% - 강조색6 6 2" xfId="1756"/>
    <cellStyle name="40% - 강조색6 6 3" xfId="1757"/>
    <cellStyle name="40% - 강조색6 7" xfId="1758"/>
    <cellStyle name="40% - 강조색6 8" xfId="4356"/>
    <cellStyle name="40% - 강조색6 9" xfId="4386"/>
    <cellStyle name="60% - Accent1" xfId="156"/>
    <cellStyle name="60% - Accent1 2" xfId="157"/>
    <cellStyle name="60% - Accent1 2 2" xfId="1759"/>
    <cellStyle name="60% - Accent1 3" xfId="1760"/>
    <cellStyle name="60% - Accent1_010_주택건설" xfId="1761"/>
    <cellStyle name="60% - Accent2" xfId="158"/>
    <cellStyle name="60% - Accent2 2" xfId="159"/>
    <cellStyle name="60% - Accent2 2 2" xfId="1762"/>
    <cellStyle name="60% - Accent2 3" xfId="1763"/>
    <cellStyle name="60% - Accent2_010_주택건설" xfId="1764"/>
    <cellStyle name="60% - Accent3" xfId="160"/>
    <cellStyle name="60% - Accent3 2" xfId="161"/>
    <cellStyle name="60% - Accent3 2 2" xfId="1765"/>
    <cellStyle name="60% - Accent3 3" xfId="1766"/>
    <cellStyle name="60% - Accent3_010_주택건설" xfId="1767"/>
    <cellStyle name="60% - Accent4" xfId="162"/>
    <cellStyle name="60% - Accent4 2" xfId="163"/>
    <cellStyle name="60% - Accent4 2 2" xfId="1768"/>
    <cellStyle name="60% - Accent4 3" xfId="1769"/>
    <cellStyle name="60% - Accent4_010_주택건설" xfId="1770"/>
    <cellStyle name="60% - Accent5" xfId="164"/>
    <cellStyle name="60% - Accent5 2" xfId="165"/>
    <cellStyle name="60% - Accent5 2 2" xfId="1771"/>
    <cellStyle name="60% - Accent5 3" xfId="1772"/>
    <cellStyle name="60% - Accent5_010_주택건설" xfId="1773"/>
    <cellStyle name="60% - Accent6" xfId="166"/>
    <cellStyle name="60% - Accent6 2" xfId="167"/>
    <cellStyle name="60% - Accent6 2 2" xfId="1774"/>
    <cellStyle name="60% - Accent6 3" xfId="1775"/>
    <cellStyle name="60% - Accent6_010_주택건설" xfId="1776"/>
    <cellStyle name="60% - 강조색1" xfId="168" builtinId="32" customBuiltin="1"/>
    <cellStyle name="60% - 강조색1 2" xfId="169"/>
    <cellStyle name="60% - 강조색1 2 2" xfId="170"/>
    <cellStyle name="60% - 강조색1 2 2 2" xfId="171"/>
    <cellStyle name="60% - 강조색1 2 2 2 2" xfId="1778"/>
    <cellStyle name="60% - 강조색1 2 2 2 3" xfId="1779"/>
    <cellStyle name="60% - 강조색1 2 2 2 4" xfId="1777"/>
    <cellStyle name="60% - 강조색1 2 2 3" xfId="1780"/>
    <cellStyle name="60% - 강조색1 2 3" xfId="172"/>
    <cellStyle name="60% - 강조색1 2 3 2" xfId="1781"/>
    <cellStyle name="60% - 강조색1 3" xfId="173"/>
    <cellStyle name="60% - 강조색1 3 2" xfId="174"/>
    <cellStyle name="60% - 강조색1 3 2 2" xfId="1782"/>
    <cellStyle name="60% - 강조색1 3 3" xfId="1783"/>
    <cellStyle name="60% - 강조색1 3_012_보건및사회보장" xfId="1784"/>
    <cellStyle name="60% - 강조색1 4" xfId="175"/>
    <cellStyle name="60% - 강조색1 4 2" xfId="1785"/>
    <cellStyle name="60% - 강조색1 5" xfId="1786"/>
    <cellStyle name="60% - 강조색1 5 2" xfId="1787"/>
    <cellStyle name="60% - 강조색1 5 3" xfId="1788"/>
    <cellStyle name="60% - 강조색1 6" xfId="4357"/>
    <cellStyle name="60% - 강조색1 7" xfId="4384"/>
    <cellStyle name="60% - 강조색1 8" xfId="4437"/>
    <cellStyle name="60% - 강조색2" xfId="176" builtinId="36" customBuiltin="1"/>
    <cellStyle name="60% - 강조색2 2" xfId="177"/>
    <cellStyle name="60% - 강조색2 2 2" xfId="178"/>
    <cellStyle name="60% - 강조색2 2 2 2" xfId="179"/>
    <cellStyle name="60% - 강조색2 2 2 2 2" xfId="1790"/>
    <cellStyle name="60% - 강조색2 2 2 2 3" xfId="1791"/>
    <cellStyle name="60% - 강조색2 2 2 2 4" xfId="1789"/>
    <cellStyle name="60% - 강조색2 2 2 3" xfId="1792"/>
    <cellStyle name="60% - 강조색2 2 3" xfId="180"/>
    <cellStyle name="60% - 강조색2 2 3 2" xfId="1793"/>
    <cellStyle name="60% - 강조색2 3" xfId="181"/>
    <cellStyle name="60% - 강조색2 3 2" xfId="182"/>
    <cellStyle name="60% - 강조색2 3 2 2" xfId="1794"/>
    <cellStyle name="60% - 강조색2 3 3" xfId="1795"/>
    <cellStyle name="60% - 강조색2 3_012_보건및사회보장" xfId="1796"/>
    <cellStyle name="60% - 강조색2 4" xfId="183"/>
    <cellStyle name="60% - 강조색2 4 2" xfId="1797"/>
    <cellStyle name="60% - 강조색2 5" xfId="1798"/>
    <cellStyle name="60% - 강조색2 5 2" xfId="1799"/>
    <cellStyle name="60% - 강조색2 5 3" xfId="1800"/>
    <cellStyle name="60% - 강조색2 6" xfId="4358"/>
    <cellStyle name="60% - 강조색2 7" xfId="4381"/>
    <cellStyle name="60% - 강조색2 8" xfId="4436"/>
    <cellStyle name="60% - 강조색3" xfId="184" builtinId="40" customBuiltin="1"/>
    <cellStyle name="60% - 강조색3 2" xfId="185"/>
    <cellStyle name="60% - 강조색3 2 2" xfId="186"/>
    <cellStyle name="60% - 강조색3 2 2 2" xfId="187"/>
    <cellStyle name="60% - 강조색3 2 2 2 2" xfId="1802"/>
    <cellStyle name="60% - 강조색3 2 2 2 3" xfId="1803"/>
    <cellStyle name="60% - 강조색3 2 2 2 4" xfId="1801"/>
    <cellStyle name="60% - 강조색3 2 2 3" xfId="1804"/>
    <cellStyle name="60% - 강조색3 2 3" xfId="188"/>
    <cellStyle name="60% - 강조색3 2 3 2" xfId="1805"/>
    <cellStyle name="60% - 강조색3 3" xfId="189"/>
    <cellStyle name="60% - 강조색3 3 2" xfId="190"/>
    <cellStyle name="60% - 강조색3 3 2 2" xfId="1806"/>
    <cellStyle name="60% - 강조색3 3 3" xfId="1807"/>
    <cellStyle name="60% - 강조색3 3_012_보건및사회보장" xfId="1808"/>
    <cellStyle name="60% - 강조색3 4" xfId="191"/>
    <cellStyle name="60% - 강조색3 4 2" xfId="1809"/>
    <cellStyle name="60% - 강조색3 5" xfId="1810"/>
    <cellStyle name="60% - 강조색3 5 2" xfId="1811"/>
    <cellStyle name="60% - 강조색3 5 3" xfId="1812"/>
    <cellStyle name="60% - 강조색3 6" xfId="4349"/>
    <cellStyle name="60% - 강조색3 7" xfId="4379"/>
    <cellStyle name="60% - 강조색3 8" xfId="4408"/>
    <cellStyle name="60% - 강조색4" xfId="192" builtinId="44" customBuiltin="1"/>
    <cellStyle name="60% - 강조색4 2" xfId="193"/>
    <cellStyle name="60% - 강조색4 2 2" xfId="194"/>
    <cellStyle name="60% - 강조색4 2 2 2" xfId="195"/>
    <cellStyle name="60% - 강조색4 2 2 2 2" xfId="1814"/>
    <cellStyle name="60% - 강조색4 2 2 2 3" xfId="1815"/>
    <cellStyle name="60% - 강조색4 2 2 2 4" xfId="1813"/>
    <cellStyle name="60% - 강조색4 2 2 3" xfId="1816"/>
    <cellStyle name="60% - 강조색4 2 3" xfId="196"/>
    <cellStyle name="60% - 강조색4 2 3 2" xfId="1817"/>
    <cellStyle name="60% - 강조색4 3" xfId="197"/>
    <cellStyle name="60% - 강조색4 3 2" xfId="198"/>
    <cellStyle name="60% - 강조색4 3 2 2" xfId="1818"/>
    <cellStyle name="60% - 강조색4 3 3" xfId="1819"/>
    <cellStyle name="60% - 강조색4 3_012_보건및사회보장" xfId="1820"/>
    <cellStyle name="60% - 강조색4 4" xfId="199"/>
    <cellStyle name="60% - 강조색4 4 2" xfId="1821"/>
    <cellStyle name="60% - 강조색4 5" xfId="1822"/>
    <cellStyle name="60% - 강조색4 5 2" xfId="1823"/>
    <cellStyle name="60% - 강조색4 5 3" xfId="1824"/>
    <cellStyle name="60% - 강조색4 6" xfId="4359"/>
    <cellStyle name="60% - 강조색4 7" xfId="4378"/>
    <cellStyle name="60% - 강조색4 8" xfId="4433"/>
    <cellStyle name="60% - 강조색5" xfId="200" builtinId="48" customBuiltin="1"/>
    <cellStyle name="60% - 강조색5 2" xfId="201"/>
    <cellStyle name="60% - 강조색5 2 2" xfId="202"/>
    <cellStyle name="60% - 강조색5 2 2 2" xfId="203"/>
    <cellStyle name="60% - 강조색5 2 2 2 2" xfId="1826"/>
    <cellStyle name="60% - 강조색5 2 2 2 3" xfId="1827"/>
    <cellStyle name="60% - 강조색5 2 2 2 4" xfId="1825"/>
    <cellStyle name="60% - 강조색5 2 2 3" xfId="1828"/>
    <cellStyle name="60% - 강조색5 2 3" xfId="204"/>
    <cellStyle name="60% - 강조색5 2 3 2" xfId="1829"/>
    <cellStyle name="60% - 강조색5 3" xfId="205"/>
    <cellStyle name="60% - 강조색5 3 2" xfId="206"/>
    <cellStyle name="60% - 강조색5 3 2 2" xfId="1830"/>
    <cellStyle name="60% - 강조색5 3 3" xfId="1831"/>
    <cellStyle name="60% - 강조색5 3_012_보건및사회보장" xfId="1832"/>
    <cellStyle name="60% - 강조색5 4" xfId="207"/>
    <cellStyle name="60% - 강조색5 4 2" xfId="1833"/>
    <cellStyle name="60% - 강조색5 5" xfId="1834"/>
    <cellStyle name="60% - 강조색5 5 2" xfId="1835"/>
    <cellStyle name="60% - 강조색5 5 3" xfId="1836"/>
    <cellStyle name="60% - 강조색5 6" xfId="4360"/>
    <cellStyle name="60% - 강조색5 7" xfId="4377"/>
    <cellStyle name="60% - 강조색5 8" xfId="4432"/>
    <cellStyle name="60% - 강조색6" xfId="208" builtinId="52" customBuiltin="1"/>
    <cellStyle name="60% - 강조색6 2" xfId="209"/>
    <cellStyle name="60% - 강조색6 2 2" xfId="210"/>
    <cellStyle name="60% - 강조색6 2 2 2" xfId="211"/>
    <cellStyle name="60% - 강조색6 2 2 2 2" xfId="1838"/>
    <cellStyle name="60% - 강조색6 2 2 2 3" xfId="1839"/>
    <cellStyle name="60% - 강조색6 2 2 2 4" xfId="1837"/>
    <cellStyle name="60% - 강조색6 2 2 3" xfId="1840"/>
    <cellStyle name="60% - 강조색6 2 3" xfId="212"/>
    <cellStyle name="60% - 강조색6 2 3 2" xfId="1841"/>
    <cellStyle name="60% - 강조색6 3" xfId="213"/>
    <cellStyle name="60% - 강조색6 3 2" xfId="214"/>
    <cellStyle name="60% - 강조색6 3 2 2" xfId="1842"/>
    <cellStyle name="60% - 강조색6 3 3" xfId="1843"/>
    <cellStyle name="60% - 강조색6 3_012_보건및사회보장" xfId="1844"/>
    <cellStyle name="60% - 강조색6 4" xfId="215"/>
    <cellStyle name="60% - 강조색6 4 2" xfId="1845"/>
    <cellStyle name="60% - 강조색6 5" xfId="1846"/>
    <cellStyle name="60% - 강조색6 5 2" xfId="1847"/>
    <cellStyle name="60% - 강조색6 5 3" xfId="1848"/>
    <cellStyle name="60% - 강조색6 6" xfId="4361"/>
    <cellStyle name="60% - 강조색6 7" xfId="4375"/>
    <cellStyle name="60% - 강조색6 8" xfId="4431"/>
    <cellStyle name="A¨­￠￢￠O [0]_INQUIRY ￠?￥i¨u¡AAⓒ￢Aⓒª " xfId="216"/>
    <cellStyle name="A¨­￠￢￠O_INQUIRY ￠?￥i¨u¡AAⓒ￢Aⓒª " xfId="217"/>
    <cellStyle name="Accent1" xfId="218"/>
    <cellStyle name="Accent1 2" xfId="219"/>
    <cellStyle name="Accent1 2 2" xfId="1849"/>
    <cellStyle name="Accent1 3" xfId="1850"/>
    <cellStyle name="Accent1_010_주택건설" xfId="1851"/>
    <cellStyle name="Accent2" xfId="220"/>
    <cellStyle name="Accent2 2" xfId="221"/>
    <cellStyle name="Accent2 2 2" xfId="1852"/>
    <cellStyle name="Accent2 3" xfId="1853"/>
    <cellStyle name="Accent2_010_주택건설" xfId="1854"/>
    <cellStyle name="Accent3" xfId="222"/>
    <cellStyle name="Accent3 2" xfId="223"/>
    <cellStyle name="Accent3 2 2" xfId="1855"/>
    <cellStyle name="Accent3 3" xfId="1856"/>
    <cellStyle name="Accent3_010_주택건설" xfId="1857"/>
    <cellStyle name="Accent4" xfId="224"/>
    <cellStyle name="Accent4 2" xfId="225"/>
    <cellStyle name="Accent4 2 2" xfId="1858"/>
    <cellStyle name="Accent4 3" xfId="1859"/>
    <cellStyle name="Accent4_010_주택건설" xfId="1860"/>
    <cellStyle name="Accent5" xfId="226"/>
    <cellStyle name="Accent5 2" xfId="227"/>
    <cellStyle name="Accent5 2 2" xfId="1861"/>
    <cellStyle name="Accent5 3" xfId="1862"/>
    <cellStyle name="Accent5_010_주택건설" xfId="1863"/>
    <cellStyle name="Accent6" xfId="228"/>
    <cellStyle name="Accent6 2" xfId="229"/>
    <cellStyle name="Accent6 2 2" xfId="1864"/>
    <cellStyle name="Accent6 3" xfId="1865"/>
    <cellStyle name="Accent6_010_주택건설" xfId="1866"/>
    <cellStyle name="AeE­ [0]_°eE¹_11¿a½A " xfId="230"/>
    <cellStyle name="ÅëÈ­ [0]_¼ÕÀÍ¿¹»ê" xfId="231"/>
    <cellStyle name="AeE­ [0]_¼OAI¿¹≫e" xfId="232"/>
    <cellStyle name="ÅëÈ­ [0]_ÀÎ°Çºñ,¿ÜÁÖºñ" xfId="233"/>
    <cellStyle name="AeE­ [0]_AI°Cºn,μμ±Þºn" xfId="234"/>
    <cellStyle name="ÅëÈ­ [0]_laroux" xfId="235"/>
    <cellStyle name="AeE­ [0]_laroux_1" xfId="236"/>
    <cellStyle name="ÅëÈ­ [0]_laroux_1" xfId="237"/>
    <cellStyle name="AeE­ [0]_laroux_1 10" xfId="238"/>
    <cellStyle name="ÅëÈ­ [0]_laroux_1 10" xfId="239"/>
    <cellStyle name="AeE­ [0]_laroux_1 11" xfId="240"/>
    <cellStyle name="ÅëÈ­ [0]_laroux_1 11" xfId="241"/>
    <cellStyle name="AeE­ [0]_laroux_1 12" xfId="1867"/>
    <cellStyle name="ÅëÈ­ [0]_laroux_1 12" xfId="1868"/>
    <cellStyle name="AeE­ [0]_laroux_1 12 10" xfId="1869"/>
    <cellStyle name="ÅëÈ­ [0]_laroux_1 13" xfId="1870"/>
    <cellStyle name="AeE­ [0]_laroux_1 14" xfId="1871"/>
    <cellStyle name="ÅëÈ­ [0]_laroux_1 14" xfId="1872"/>
    <cellStyle name="AeE­ [0]_laroux_1 15" xfId="1873"/>
    <cellStyle name="ÅëÈ­ [0]_laroux_1 15" xfId="1874"/>
    <cellStyle name="AeE­ [0]_laroux_1 16" xfId="1875"/>
    <cellStyle name="ÅëÈ­ [0]_laroux_1 16" xfId="1876"/>
    <cellStyle name="AeE­ [0]_laroux_1 17" xfId="1877"/>
    <cellStyle name="ÅëÈ­ [0]_laroux_1 17" xfId="1878"/>
    <cellStyle name="AeE­ [0]_laroux_1 18" xfId="1879"/>
    <cellStyle name="ÅëÈ­ [0]_laroux_1 18" xfId="1880"/>
    <cellStyle name="AeE­ [0]_laroux_1 19" xfId="1881"/>
    <cellStyle name="ÅëÈ­ [0]_laroux_1 19" xfId="1882"/>
    <cellStyle name="AeE­ [0]_laroux_1 2" xfId="242"/>
    <cellStyle name="ÅëÈ­ [0]_laroux_1 2" xfId="243"/>
    <cellStyle name="AeE­ [0]_laroux_1 20" xfId="1883"/>
    <cellStyle name="ÅëÈ­ [0]_laroux_1 20" xfId="1884"/>
    <cellStyle name="AeE­ [0]_laroux_1 21" xfId="1885"/>
    <cellStyle name="ÅëÈ­ [0]_laroux_1 21" xfId="1886"/>
    <cellStyle name="AeE­ [0]_laroux_1 22" xfId="1887"/>
    <cellStyle name="ÅëÈ­ [0]_laroux_1 22" xfId="1888"/>
    <cellStyle name="AeE­ [0]_laroux_1 23" xfId="1889"/>
    <cellStyle name="ÅëÈ­ [0]_laroux_1 23" xfId="1890"/>
    <cellStyle name="AeE­ [0]_laroux_1 24" xfId="1891"/>
    <cellStyle name="ÅëÈ­ [0]_laroux_1 24" xfId="1892"/>
    <cellStyle name="AeE­ [0]_laroux_1 25" xfId="1893"/>
    <cellStyle name="ÅëÈ­ [0]_laroux_1 25" xfId="1894"/>
    <cellStyle name="AeE­ [0]_laroux_1 26" xfId="1895"/>
    <cellStyle name="ÅëÈ­ [0]_laroux_1 26" xfId="1896"/>
    <cellStyle name="AeE­ [0]_laroux_1 27" xfId="1897"/>
    <cellStyle name="ÅëÈ­ [0]_laroux_1 27" xfId="1898"/>
    <cellStyle name="AeE­ [0]_laroux_1 28" xfId="1899"/>
    <cellStyle name="ÅëÈ­ [0]_laroux_1 28" xfId="1900"/>
    <cellStyle name="AeE­ [0]_laroux_1 29" xfId="1901"/>
    <cellStyle name="ÅëÈ­ [0]_laroux_1 29" xfId="1902"/>
    <cellStyle name="AeE­ [0]_laroux_1 3" xfId="244"/>
    <cellStyle name="ÅëÈ­ [0]_laroux_1 3" xfId="245"/>
    <cellStyle name="AeE­ [0]_laroux_1 30" xfId="1903"/>
    <cellStyle name="ÅëÈ­ [0]_laroux_1 30" xfId="1904"/>
    <cellStyle name="AeE­ [0]_laroux_1 31" xfId="1905"/>
    <cellStyle name="ÅëÈ­ [0]_laroux_1 31" xfId="1906"/>
    <cellStyle name="AeE­ [0]_laroux_1 32" xfId="1907"/>
    <cellStyle name="ÅëÈ­ [0]_laroux_1 32" xfId="1908"/>
    <cellStyle name="AeE­ [0]_laroux_1 33" xfId="1909"/>
    <cellStyle name="ÅëÈ­ [0]_laroux_1 33" xfId="1910"/>
    <cellStyle name="AeE­ [0]_laroux_1 34" xfId="1911"/>
    <cellStyle name="ÅëÈ­ [0]_laroux_1 34" xfId="1912"/>
    <cellStyle name="AeE­ [0]_laroux_1 35" xfId="1913"/>
    <cellStyle name="ÅëÈ­ [0]_laroux_1 35" xfId="1914"/>
    <cellStyle name="AeE­ [0]_laroux_1 36" xfId="1915"/>
    <cellStyle name="ÅëÈ­ [0]_laroux_1 36" xfId="1916"/>
    <cellStyle name="AeE­ [0]_laroux_1 37" xfId="1917"/>
    <cellStyle name="ÅëÈ­ [0]_laroux_1 37" xfId="1918"/>
    <cellStyle name="AeE­ [0]_laroux_1 38" xfId="1919"/>
    <cellStyle name="ÅëÈ­ [0]_laroux_1 38" xfId="1920"/>
    <cellStyle name="AeE­ [0]_laroux_1 39" xfId="1921"/>
    <cellStyle name="ÅëÈ­ [0]_laroux_1 39" xfId="1922"/>
    <cellStyle name="AeE­ [0]_laroux_1 4" xfId="246"/>
    <cellStyle name="ÅëÈ­ [0]_laroux_1 4" xfId="247"/>
    <cellStyle name="AeE­ [0]_laroux_1 40" xfId="1923"/>
    <cellStyle name="ÅëÈ­ [0]_laroux_1 40" xfId="1924"/>
    <cellStyle name="AeE­ [0]_laroux_1 41" xfId="1925"/>
    <cellStyle name="ÅëÈ­ [0]_laroux_1 41" xfId="1926"/>
    <cellStyle name="AeE­ [0]_laroux_1 5" xfId="248"/>
    <cellStyle name="ÅëÈ­ [0]_laroux_1 5" xfId="249"/>
    <cellStyle name="AeE­ [0]_laroux_1 6" xfId="250"/>
    <cellStyle name="ÅëÈ­ [0]_laroux_1 6" xfId="251"/>
    <cellStyle name="AeE­ [0]_laroux_1 7" xfId="252"/>
    <cellStyle name="ÅëÈ­ [0]_laroux_1 7" xfId="253"/>
    <cellStyle name="AeE­ [0]_laroux_1 8" xfId="254"/>
    <cellStyle name="ÅëÈ­ [0]_laroux_1 8" xfId="255"/>
    <cellStyle name="AeE­ [0]_laroux_1 9" xfId="256"/>
    <cellStyle name="ÅëÈ­ [0]_laroux_1 9" xfId="257"/>
    <cellStyle name="AeE­ [0]_laroux_2" xfId="258"/>
    <cellStyle name="ÅëÈ­ [0]_laroux_2" xfId="259"/>
    <cellStyle name="AeE­ [0]_laroux_2 10" xfId="260"/>
    <cellStyle name="ÅëÈ­ [0]_laroux_2 10" xfId="261"/>
    <cellStyle name="AeE­ [0]_laroux_2 11" xfId="262"/>
    <cellStyle name="ÅëÈ­ [0]_laroux_2 11" xfId="263"/>
    <cellStyle name="AeE­ [0]_laroux_2 12" xfId="1927"/>
    <cellStyle name="ÅëÈ­ [0]_laroux_2 12" xfId="1928"/>
    <cellStyle name="AeE­ [0]_laroux_2 13" xfId="1929"/>
    <cellStyle name="ÅëÈ­ [0]_laroux_2 13" xfId="1930"/>
    <cellStyle name="AeE­ [0]_laroux_2 14" xfId="1931"/>
    <cellStyle name="ÅëÈ­ [0]_laroux_2 14" xfId="1932"/>
    <cellStyle name="AeE­ [0]_laroux_2 15" xfId="1933"/>
    <cellStyle name="ÅëÈ­ [0]_laroux_2 15" xfId="1934"/>
    <cellStyle name="AeE­ [0]_laroux_2 16" xfId="1935"/>
    <cellStyle name="ÅëÈ­ [0]_laroux_2 16" xfId="1936"/>
    <cellStyle name="AeE­ [0]_laroux_2 17" xfId="1937"/>
    <cellStyle name="ÅëÈ­ [0]_laroux_2 17" xfId="1938"/>
    <cellStyle name="AeE­ [0]_laroux_2 18" xfId="1939"/>
    <cellStyle name="ÅëÈ­ [0]_laroux_2 18" xfId="1940"/>
    <cellStyle name="AeE­ [0]_laroux_2 19" xfId="1941"/>
    <cellStyle name="ÅëÈ­ [0]_laroux_2 19" xfId="1942"/>
    <cellStyle name="AeE­ [0]_laroux_2 2" xfId="264"/>
    <cellStyle name="ÅëÈ­ [0]_laroux_2 2" xfId="265"/>
    <cellStyle name="AeE­ [0]_laroux_2 20" xfId="1943"/>
    <cellStyle name="ÅëÈ­ [0]_laroux_2 20" xfId="1944"/>
    <cellStyle name="AeE­ [0]_laroux_2 21" xfId="1945"/>
    <cellStyle name="ÅëÈ­ [0]_laroux_2 21" xfId="1946"/>
    <cellStyle name="AeE­ [0]_laroux_2 22" xfId="1947"/>
    <cellStyle name="ÅëÈ­ [0]_laroux_2 22" xfId="1948"/>
    <cellStyle name="AeE­ [0]_laroux_2 23" xfId="1949"/>
    <cellStyle name="ÅëÈ­ [0]_laroux_2 23" xfId="1950"/>
    <cellStyle name="AeE­ [0]_laroux_2 24" xfId="1951"/>
    <cellStyle name="ÅëÈ­ [0]_laroux_2 24" xfId="1952"/>
    <cellStyle name="AeE­ [0]_laroux_2 25" xfId="1953"/>
    <cellStyle name="ÅëÈ­ [0]_laroux_2 25" xfId="1954"/>
    <cellStyle name="AeE­ [0]_laroux_2 26" xfId="1955"/>
    <cellStyle name="ÅëÈ­ [0]_laroux_2 26" xfId="1956"/>
    <cellStyle name="AeE­ [0]_laroux_2 27" xfId="1957"/>
    <cellStyle name="ÅëÈ­ [0]_laroux_2 27" xfId="1958"/>
    <cellStyle name="AeE­ [0]_laroux_2 28" xfId="1959"/>
    <cellStyle name="ÅëÈ­ [0]_laroux_2 28" xfId="1960"/>
    <cellStyle name="AeE­ [0]_laroux_2 29" xfId="1961"/>
    <cellStyle name="ÅëÈ­ [0]_laroux_2 29" xfId="1962"/>
    <cellStyle name="AeE­ [0]_laroux_2 3" xfId="266"/>
    <cellStyle name="ÅëÈ­ [0]_laroux_2 3" xfId="267"/>
    <cellStyle name="AeE­ [0]_laroux_2 30" xfId="1963"/>
    <cellStyle name="ÅëÈ­ [0]_laroux_2 30" xfId="1964"/>
    <cellStyle name="AeE­ [0]_laroux_2 31" xfId="1965"/>
    <cellStyle name="ÅëÈ­ [0]_laroux_2 31" xfId="1966"/>
    <cellStyle name="AeE­ [0]_laroux_2 32" xfId="1967"/>
    <cellStyle name="ÅëÈ­ [0]_laroux_2 32" xfId="1968"/>
    <cellStyle name="AeE­ [0]_laroux_2 33" xfId="1969"/>
    <cellStyle name="ÅëÈ­ [0]_laroux_2 33" xfId="1970"/>
    <cellStyle name="AeE­ [0]_laroux_2 34" xfId="1971"/>
    <cellStyle name="ÅëÈ­ [0]_laroux_2 34" xfId="1972"/>
    <cellStyle name="AeE­ [0]_laroux_2 35" xfId="1973"/>
    <cellStyle name="ÅëÈ­ [0]_laroux_2 35" xfId="1974"/>
    <cellStyle name="AeE­ [0]_laroux_2 36" xfId="1975"/>
    <cellStyle name="ÅëÈ­ [0]_laroux_2 36" xfId="1976"/>
    <cellStyle name="AeE­ [0]_laroux_2 37" xfId="1977"/>
    <cellStyle name="ÅëÈ­ [0]_laroux_2 37" xfId="1978"/>
    <cellStyle name="AeE­ [0]_laroux_2 38" xfId="1979"/>
    <cellStyle name="ÅëÈ­ [0]_laroux_2 38" xfId="1980"/>
    <cellStyle name="AeE­ [0]_laroux_2 39" xfId="1981"/>
    <cellStyle name="ÅëÈ­ [0]_laroux_2 39" xfId="1982"/>
    <cellStyle name="AeE­ [0]_laroux_2 4" xfId="268"/>
    <cellStyle name="ÅëÈ­ [0]_laroux_2 4" xfId="269"/>
    <cellStyle name="AeE­ [0]_laroux_2 40" xfId="1983"/>
    <cellStyle name="ÅëÈ­ [0]_laroux_2 40" xfId="1984"/>
    <cellStyle name="AeE­ [0]_laroux_2 41" xfId="1985"/>
    <cellStyle name="ÅëÈ­ [0]_laroux_2 41" xfId="1986"/>
    <cellStyle name="AeE­ [0]_laroux_2 5" xfId="270"/>
    <cellStyle name="ÅëÈ­ [0]_laroux_2 5" xfId="271"/>
    <cellStyle name="AeE­ [0]_laroux_2 6" xfId="272"/>
    <cellStyle name="ÅëÈ­ [0]_laroux_2 6" xfId="273"/>
    <cellStyle name="AeE­ [0]_laroux_2 7" xfId="274"/>
    <cellStyle name="ÅëÈ­ [0]_laroux_2 7" xfId="275"/>
    <cellStyle name="AeE­ [0]_laroux_2 8" xfId="276"/>
    <cellStyle name="ÅëÈ­ [0]_laroux_2 8" xfId="277"/>
    <cellStyle name="AeE­ [0]_laroux_2 9" xfId="278"/>
    <cellStyle name="ÅëÈ­ [0]_laroux_2 9" xfId="279"/>
    <cellStyle name="AeE­ [0]_laroux_2_41-06농림16" xfId="280"/>
    <cellStyle name="ÅëÈ­ [0]_laroux_2_41-06농림16" xfId="281"/>
    <cellStyle name="AeE­ [0]_laroux_2_41-06농림16 10" xfId="282"/>
    <cellStyle name="ÅëÈ­ [0]_laroux_2_41-06농림16 10" xfId="283"/>
    <cellStyle name="AeE­ [0]_laroux_2_41-06농림16 11" xfId="284"/>
    <cellStyle name="ÅëÈ­ [0]_laroux_2_41-06농림16 11" xfId="285"/>
    <cellStyle name="AeE­ [0]_laroux_2_41-06농림16 12" xfId="1987"/>
    <cellStyle name="ÅëÈ­ [0]_laroux_2_41-06농림16 12" xfId="1988"/>
    <cellStyle name="AeE­ [0]_laroux_2_41-06농림16 13" xfId="1989"/>
    <cellStyle name="ÅëÈ­ [0]_laroux_2_41-06농림16 13" xfId="1990"/>
    <cellStyle name="AeE­ [0]_laroux_2_41-06농림16 14" xfId="1991"/>
    <cellStyle name="ÅëÈ­ [0]_laroux_2_41-06농림16 14" xfId="1992"/>
    <cellStyle name="AeE­ [0]_laroux_2_41-06농림16 15" xfId="1993"/>
    <cellStyle name="ÅëÈ­ [0]_laroux_2_41-06농림16 15" xfId="1994"/>
    <cellStyle name="AeE­ [0]_laroux_2_41-06농림16 16" xfId="1995"/>
    <cellStyle name="ÅëÈ­ [0]_laroux_2_41-06농림16 16" xfId="1996"/>
    <cellStyle name="AeE­ [0]_laroux_2_41-06농림16 17" xfId="1997"/>
    <cellStyle name="ÅëÈ­ [0]_laroux_2_41-06농림16 17" xfId="1998"/>
    <cellStyle name="AeE­ [0]_laroux_2_41-06농림16 18" xfId="1999"/>
    <cellStyle name="ÅëÈ­ [0]_laroux_2_41-06농림16 18" xfId="2000"/>
    <cellStyle name="AeE­ [0]_laroux_2_41-06농림16 19" xfId="2001"/>
    <cellStyle name="ÅëÈ­ [0]_laroux_2_41-06농림16 19" xfId="2002"/>
    <cellStyle name="AeE­ [0]_laroux_2_41-06농림16 2" xfId="286"/>
    <cellStyle name="ÅëÈ­ [0]_laroux_2_41-06농림16 2" xfId="287"/>
    <cellStyle name="AeE­ [0]_laroux_2_41-06농림16 20" xfId="2003"/>
    <cellStyle name="ÅëÈ­ [0]_laroux_2_41-06농림16 20" xfId="2004"/>
    <cellStyle name="AeE­ [0]_laroux_2_41-06농림16 21" xfId="2005"/>
    <cellStyle name="ÅëÈ­ [0]_laroux_2_41-06농림16 21" xfId="2006"/>
    <cellStyle name="AeE­ [0]_laroux_2_41-06농림16 22" xfId="2007"/>
    <cellStyle name="ÅëÈ­ [0]_laroux_2_41-06농림16 22" xfId="2008"/>
    <cellStyle name="AeE­ [0]_laroux_2_41-06농림16 23" xfId="2009"/>
    <cellStyle name="ÅëÈ­ [0]_laroux_2_41-06농림16 23" xfId="2010"/>
    <cellStyle name="AeE­ [0]_laroux_2_41-06농림16 24" xfId="2011"/>
    <cellStyle name="ÅëÈ­ [0]_laroux_2_41-06농림16 24" xfId="2012"/>
    <cellStyle name="AeE­ [0]_laroux_2_41-06농림16 25" xfId="2013"/>
    <cellStyle name="ÅëÈ­ [0]_laroux_2_41-06농림16 25" xfId="2014"/>
    <cellStyle name="AeE­ [0]_laroux_2_41-06농림16 26" xfId="2015"/>
    <cellStyle name="ÅëÈ­ [0]_laroux_2_41-06농림16 26" xfId="2016"/>
    <cellStyle name="AeE­ [0]_laroux_2_41-06농림16 27" xfId="2017"/>
    <cellStyle name="ÅëÈ­ [0]_laroux_2_41-06농림16 27" xfId="2018"/>
    <cellStyle name="AeE­ [0]_laroux_2_41-06농림16 28" xfId="2019"/>
    <cellStyle name="ÅëÈ­ [0]_laroux_2_41-06농림16 28" xfId="2020"/>
    <cellStyle name="AeE­ [0]_laroux_2_41-06농림16 29" xfId="2021"/>
    <cellStyle name="ÅëÈ­ [0]_laroux_2_41-06농림16 29" xfId="2022"/>
    <cellStyle name="AeE­ [0]_laroux_2_41-06농림16 3" xfId="288"/>
    <cellStyle name="ÅëÈ­ [0]_laroux_2_41-06농림16 3" xfId="289"/>
    <cellStyle name="AeE­ [0]_laroux_2_41-06농림16 30" xfId="2023"/>
    <cellStyle name="ÅëÈ­ [0]_laroux_2_41-06농림16 30" xfId="2024"/>
    <cellStyle name="AeE­ [0]_laroux_2_41-06농림16 31" xfId="2025"/>
    <cellStyle name="ÅëÈ­ [0]_laroux_2_41-06농림16 31" xfId="2026"/>
    <cellStyle name="AeE­ [0]_laroux_2_41-06농림16 32" xfId="2027"/>
    <cellStyle name="ÅëÈ­ [0]_laroux_2_41-06농림16 32" xfId="2028"/>
    <cellStyle name="AeE­ [0]_laroux_2_41-06농림16 33" xfId="2029"/>
    <cellStyle name="ÅëÈ­ [0]_laroux_2_41-06농림16 33" xfId="2030"/>
    <cellStyle name="AeE­ [0]_laroux_2_41-06농림16 34" xfId="2031"/>
    <cellStyle name="ÅëÈ­ [0]_laroux_2_41-06농림16 34" xfId="2032"/>
    <cellStyle name="AeE­ [0]_laroux_2_41-06농림16 35" xfId="2033"/>
    <cellStyle name="ÅëÈ­ [0]_laroux_2_41-06농림16 35" xfId="2034"/>
    <cellStyle name="AeE­ [0]_laroux_2_41-06농림16 36" xfId="2035"/>
    <cellStyle name="ÅëÈ­ [0]_laroux_2_41-06농림16 36" xfId="2036"/>
    <cellStyle name="AeE­ [0]_laroux_2_41-06농림16 37" xfId="2037"/>
    <cellStyle name="ÅëÈ­ [0]_laroux_2_41-06농림16 37" xfId="2038"/>
    <cellStyle name="AeE­ [0]_laroux_2_41-06농림16 38" xfId="2039"/>
    <cellStyle name="ÅëÈ­ [0]_laroux_2_41-06농림16 38" xfId="2040"/>
    <cellStyle name="AeE­ [0]_laroux_2_41-06농림16 39" xfId="2041"/>
    <cellStyle name="ÅëÈ­ [0]_laroux_2_41-06농림16 39" xfId="2042"/>
    <cellStyle name="AeE­ [0]_laroux_2_41-06농림16 4" xfId="290"/>
    <cellStyle name="ÅëÈ­ [0]_laroux_2_41-06농림16 4" xfId="291"/>
    <cellStyle name="AeE­ [0]_laroux_2_41-06농림16 40" xfId="2043"/>
    <cellStyle name="ÅëÈ­ [0]_laroux_2_41-06농림16 40" xfId="2044"/>
    <cellStyle name="AeE­ [0]_laroux_2_41-06농림16 41" xfId="2045"/>
    <cellStyle name="ÅëÈ­ [0]_laroux_2_41-06농림16 41" xfId="2046"/>
    <cellStyle name="AeE­ [0]_laroux_2_41-06농림16 5" xfId="292"/>
    <cellStyle name="ÅëÈ­ [0]_laroux_2_41-06농림16 5" xfId="293"/>
    <cellStyle name="AeE­ [0]_laroux_2_41-06농림16 6" xfId="294"/>
    <cellStyle name="ÅëÈ­ [0]_laroux_2_41-06농림16 6" xfId="295"/>
    <cellStyle name="AeE­ [0]_laroux_2_41-06농림16 7" xfId="296"/>
    <cellStyle name="ÅëÈ­ [0]_laroux_2_41-06농림16 7" xfId="297"/>
    <cellStyle name="AeE­ [0]_laroux_2_41-06농림16 8" xfId="298"/>
    <cellStyle name="ÅëÈ­ [0]_laroux_2_41-06농림16 8" xfId="299"/>
    <cellStyle name="AeE­ [0]_laroux_2_41-06농림16 9" xfId="300"/>
    <cellStyle name="ÅëÈ­ [0]_laroux_2_41-06농림16 9" xfId="301"/>
    <cellStyle name="AeE­ [0]_laroux_2_41-06농림41" xfId="302"/>
    <cellStyle name="ÅëÈ­ [0]_laroux_2_41-06농림41" xfId="303"/>
    <cellStyle name="AeE­ [0]_laroux_2_41-06농림41 10" xfId="304"/>
    <cellStyle name="ÅëÈ­ [0]_laroux_2_41-06농림41 10" xfId="305"/>
    <cellStyle name="AeE­ [0]_laroux_2_41-06농림41 11" xfId="306"/>
    <cellStyle name="ÅëÈ­ [0]_laroux_2_41-06농림41 11" xfId="307"/>
    <cellStyle name="AeE­ [0]_laroux_2_41-06농림41 12" xfId="2047"/>
    <cellStyle name="ÅëÈ­ [0]_laroux_2_41-06농림41 12" xfId="2048"/>
    <cellStyle name="AeE­ [0]_laroux_2_41-06농림41 13" xfId="2049"/>
    <cellStyle name="ÅëÈ­ [0]_laroux_2_41-06농림41 13" xfId="2050"/>
    <cellStyle name="AeE­ [0]_laroux_2_41-06농림41 14" xfId="2051"/>
    <cellStyle name="ÅëÈ­ [0]_laroux_2_41-06농림41 14" xfId="2052"/>
    <cellStyle name="AeE­ [0]_laroux_2_41-06농림41 15" xfId="2053"/>
    <cellStyle name="ÅëÈ­ [0]_laroux_2_41-06농림41 15" xfId="2054"/>
    <cellStyle name="AeE­ [0]_laroux_2_41-06농림41 16" xfId="2055"/>
    <cellStyle name="ÅëÈ­ [0]_laroux_2_41-06농림41 16" xfId="2056"/>
    <cellStyle name="AeE­ [0]_laroux_2_41-06농림41 17" xfId="2057"/>
    <cellStyle name="ÅëÈ­ [0]_laroux_2_41-06농림41 17" xfId="2058"/>
    <cellStyle name="AeE­ [0]_laroux_2_41-06농림41 18" xfId="2059"/>
    <cellStyle name="ÅëÈ­ [0]_laroux_2_41-06농림41 18" xfId="2060"/>
    <cellStyle name="AeE­ [0]_laroux_2_41-06농림41 19" xfId="2061"/>
    <cellStyle name="ÅëÈ­ [0]_laroux_2_41-06농림41 19" xfId="2062"/>
    <cellStyle name="AeE­ [0]_laroux_2_41-06농림41 2" xfId="308"/>
    <cellStyle name="ÅëÈ­ [0]_laroux_2_41-06농림41 2" xfId="309"/>
    <cellStyle name="AeE­ [0]_laroux_2_41-06농림41 20" xfId="2063"/>
    <cellStyle name="ÅëÈ­ [0]_laroux_2_41-06농림41 20" xfId="2064"/>
    <cellStyle name="AeE­ [0]_laroux_2_41-06농림41 21" xfId="2065"/>
    <cellStyle name="ÅëÈ­ [0]_laroux_2_41-06농림41 21" xfId="2066"/>
    <cellStyle name="AeE­ [0]_laroux_2_41-06농림41 22" xfId="2067"/>
    <cellStyle name="ÅëÈ­ [0]_laroux_2_41-06농림41 22" xfId="2068"/>
    <cellStyle name="AeE­ [0]_laroux_2_41-06농림41 23" xfId="2069"/>
    <cellStyle name="ÅëÈ­ [0]_laroux_2_41-06농림41 23" xfId="2070"/>
    <cellStyle name="AeE­ [0]_laroux_2_41-06농림41 24" xfId="2071"/>
    <cellStyle name="ÅëÈ­ [0]_laroux_2_41-06농림41 24" xfId="2072"/>
    <cellStyle name="AeE­ [0]_laroux_2_41-06농림41 25" xfId="2073"/>
    <cellStyle name="ÅëÈ­ [0]_laroux_2_41-06농림41 25" xfId="2074"/>
    <cellStyle name="AeE­ [0]_laroux_2_41-06농림41 26" xfId="2075"/>
    <cellStyle name="ÅëÈ­ [0]_laroux_2_41-06농림41 26" xfId="2076"/>
    <cellStyle name="AeE­ [0]_laroux_2_41-06농림41 27" xfId="2077"/>
    <cellStyle name="ÅëÈ­ [0]_laroux_2_41-06농림41 27" xfId="2078"/>
    <cellStyle name="AeE­ [0]_laroux_2_41-06농림41 28" xfId="2079"/>
    <cellStyle name="ÅëÈ­ [0]_laroux_2_41-06농림41 28" xfId="2080"/>
    <cellStyle name="AeE­ [0]_laroux_2_41-06농림41 29" xfId="2081"/>
    <cellStyle name="ÅëÈ­ [0]_laroux_2_41-06농림41 29" xfId="2082"/>
    <cellStyle name="AeE­ [0]_laroux_2_41-06농림41 3" xfId="310"/>
    <cellStyle name="ÅëÈ­ [0]_laroux_2_41-06농림41 3" xfId="311"/>
    <cellStyle name="AeE­ [0]_laroux_2_41-06농림41 30" xfId="2083"/>
    <cellStyle name="ÅëÈ­ [0]_laroux_2_41-06농림41 30" xfId="2084"/>
    <cellStyle name="AeE­ [0]_laroux_2_41-06농림41 31" xfId="2085"/>
    <cellStyle name="ÅëÈ­ [0]_laroux_2_41-06농림41 31" xfId="2086"/>
    <cellStyle name="AeE­ [0]_laroux_2_41-06농림41 32" xfId="2087"/>
    <cellStyle name="ÅëÈ­ [0]_laroux_2_41-06농림41 32" xfId="2088"/>
    <cellStyle name="AeE­ [0]_laroux_2_41-06농림41 33" xfId="2089"/>
    <cellStyle name="ÅëÈ­ [0]_laroux_2_41-06농림41 33" xfId="2090"/>
    <cellStyle name="AeE­ [0]_laroux_2_41-06농림41 34" xfId="2091"/>
    <cellStyle name="ÅëÈ­ [0]_laroux_2_41-06농림41 34" xfId="2092"/>
    <cellStyle name="AeE­ [0]_laroux_2_41-06농림41 35" xfId="2093"/>
    <cellStyle name="ÅëÈ­ [0]_laroux_2_41-06농림41 35" xfId="2094"/>
    <cellStyle name="AeE­ [0]_laroux_2_41-06농림41 36" xfId="2095"/>
    <cellStyle name="ÅëÈ­ [0]_laroux_2_41-06농림41 36" xfId="2096"/>
    <cellStyle name="AeE­ [0]_laroux_2_41-06농림41 37" xfId="2097"/>
    <cellStyle name="ÅëÈ­ [0]_laroux_2_41-06농림41 37" xfId="2098"/>
    <cellStyle name="AeE­ [0]_laroux_2_41-06농림41 38" xfId="2099"/>
    <cellStyle name="ÅëÈ­ [0]_laroux_2_41-06농림41 38" xfId="2100"/>
    <cellStyle name="AeE­ [0]_laroux_2_41-06농림41 39" xfId="2101"/>
    <cellStyle name="ÅëÈ­ [0]_laroux_2_41-06농림41 39" xfId="2102"/>
    <cellStyle name="AeE­ [0]_laroux_2_41-06농림41 4" xfId="312"/>
    <cellStyle name="ÅëÈ­ [0]_laroux_2_41-06농림41 4" xfId="313"/>
    <cellStyle name="AeE­ [0]_laroux_2_41-06농림41 40" xfId="2103"/>
    <cellStyle name="ÅëÈ­ [0]_laroux_2_41-06농림41 40" xfId="2104"/>
    <cellStyle name="AeE­ [0]_laroux_2_41-06농림41 41" xfId="2105"/>
    <cellStyle name="ÅëÈ­ [0]_laroux_2_41-06농림41 41" xfId="2106"/>
    <cellStyle name="AeE­ [0]_laroux_2_41-06농림41 5" xfId="314"/>
    <cellStyle name="ÅëÈ­ [0]_laroux_2_41-06농림41 5" xfId="315"/>
    <cellStyle name="AeE­ [0]_laroux_2_41-06농림41 6" xfId="316"/>
    <cellStyle name="ÅëÈ­ [0]_laroux_2_41-06농림41 6" xfId="317"/>
    <cellStyle name="AeE­ [0]_laroux_2_41-06농림41 7" xfId="318"/>
    <cellStyle name="ÅëÈ­ [0]_laroux_2_41-06농림41 7" xfId="319"/>
    <cellStyle name="AeE­ [0]_laroux_2_41-06농림41 8" xfId="320"/>
    <cellStyle name="ÅëÈ­ [0]_laroux_2_41-06농림41 8" xfId="321"/>
    <cellStyle name="AeE­ [0]_laroux_2_41-06농림41 9" xfId="322"/>
    <cellStyle name="ÅëÈ­ [0]_laroux_2_41-06농림41 9" xfId="323"/>
    <cellStyle name="AeE­ [0]_Sheet1" xfId="324"/>
    <cellStyle name="ÅëÈ­ [0]_Sheet1" xfId="325"/>
    <cellStyle name="AeE­ [0]_Sheet1 10" xfId="326"/>
    <cellStyle name="ÅëÈ­ [0]_Sheet1 10" xfId="327"/>
    <cellStyle name="AeE­ [0]_Sheet1 11" xfId="328"/>
    <cellStyle name="ÅëÈ­ [0]_Sheet1 11" xfId="329"/>
    <cellStyle name="AeE­ [0]_Sheet1 12" xfId="2107"/>
    <cellStyle name="ÅëÈ­ [0]_Sheet1 12" xfId="2108"/>
    <cellStyle name="AeE­ [0]_Sheet1 12 10" xfId="2109"/>
    <cellStyle name="ÅëÈ­ [0]_Sheet1 13" xfId="2110"/>
    <cellStyle name="AeE­ [0]_Sheet1 14" xfId="2111"/>
    <cellStyle name="ÅëÈ­ [0]_Sheet1 14" xfId="2112"/>
    <cellStyle name="AeE­ [0]_Sheet1 15" xfId="2113"/>
    <cellStyle name="ÅëÈ­ [0]_Sheet1 15" xfId="2114"/>
    <cellStyle name="AeE­ [0]_Sheet1 16" xfId="2115"/>
    <cellStyle name="ÅëÈ­ [0]_Sheet1 16" xfId="2116"/>
    <cellStyle name="AeE­ [0]_Sheet1 17" xfId="2117"/>
    <cellStyle name="ÅëÈ­ [0]_Sheet1 17" xfId="2118"/>
    <cellStyle name="AeE­ [0]_Sheet1 18" xfId="2119"/>
    <cellStyle name="ÅëÈ­ [0]_Sheet1 18" xfId="2120"/>
    <cellStyle name="AeE­ [0]_Sheet1 19" xfId="2121"/>
    <cellStyle name="ÅëÈ­ [0]_Sheet1 19" xfId="2122"/>
    <cellStyle name="AeE­ [0]_Sheet1 2" xfId="330"/>
    <cellStyle name="ÅëÈ­ [0]_Sheet1 2" xfId="331"/>
    <cellStyle name="AeE­ [0]_Sheet1 20" xfId="2123"/>
    <cellStyle name="ÅëÈ­ [0]_Sheet1 20" xfId="2124"/>
    <cellStyle name="AeE­ [0]_Sheet1 21" xfId="2125"/>
    <cellStyle name="ÅëÈ­ [0]_Sheet1 21" xfId="2126"/>
    <cellStyle name="AeE­ [0]_Sheet1 22" xfId="2127"/>
    <cellStyle name="ÅëÈ­ [0]_Sheet1 22" xfId="2128"/>
    <cellStyle name="AeE­ [0]_Sheet1 23" xfId="2129"/>
    <cellStyle name="ÅëÈ­ [0]_Sheet1 23" xfId="2130"/>
    <cellStyle name="AeE­ [0]_Sheet1 24" xfId="2131"/>
    <cellStyle name="ÅëÈ­ [0]_Sheet1 24" xfId="2132"/>
    <cellStyle name="AeE­ [0]_Sheet1 25" xfId="2133"/>
    <cellStyle name="ÅëÈ­ [0]_Sheet1 25" xfId="2134"/>
    <cellStyle name="AeE­ [0]_Sheet1 26" xfId="2135"/>
    <cellStyle name="ÅëÈ­ [0]_Sheet1 26" xfId="2136"/>
    <cellStyle name="AeE­ [0]_Sheet1 27" xfId="2137"/>
    <cellStyle name="ÅëÈ­ [0]_Sheet1 27" xfId="2138"/>
    <cellStyle name="AeE­ [0]_Sheet1 28" xfId="2139"/>
    <cellStyle name="ÅëÈ­ [0]_Sheet1 28" xfId="2140"/>
    <cellStyle name="AeE­ [0]_Sheet1 29" xfId="2141"/>
    <cellStyle name="ÅëÈ­ [0]_Sheet1 29" xfId="2142"/>
    <cellStyle name="AeE­ [0]_Sheet1 3" xfId="332"/>
    <cellStyle name="ÅëÈ­ [0]_Sheet1 3" xfId="333"/>
    <cellStyle name="AeE­ [0]_Sheet1 30" xfId="2143"/>
    <cellStyle name="ÅëÈ­ [0]_Sheet1 30" xfId="2144"/>
    <cellStyle name="AeE­ [0]_Sheet1 31" xfId="2145"/>
    <cellStyle name="ÅëÈ­ [0]_Sheet1 31" xfId="2146"/>
    <cellStyle name="AeE­ [0]_Sheet1 32" xfId="2147"/>
    <cellStyle name="ÅëÈ­ [0]_Sheet1 32" xfId="2148"/>
    <cellStyle name="AeE­ [0]_Sheet1 33" xfId="2149"/>
    <cellStyle name="ÅëÈ­ [0]_Sheet1 33" xfId="2150"/>
    <cellStyle name="AeE­ [0]_Sheet1 34" xfId="2151"/>
    <cellStyle name="ÅëÈ­ [0]_Sheet1 34" xfId="2152"/>
    <cellStyle name="AeE­ [0]_Sheet1 35" xfId="2153"/>
    <cellStyle name="ÅëÈ­ [0]_Sheet1 35" xfId="2154"/>
    <cellStyle name="AeE­ [0]_Sheet1 36" xfId="2155"/>
    <cellStyle name="ÅëÈ­ [0]_Sheet1 36" xfId="2156"/>
    <cellStyle name="AeE­ [0]_Sheet1 37" xfId="2157"/>
    <cellStyle name="ÅëÈ­ [0]_Sheet1 37" xfId="2158"/>
    <cellStyle name="AeE­ [0]_Sheet1 38" xfId="2159"/>
    <cellStyle name="ÅëÈ­ [0]_Sheet1 38" xfId="2160"/>
    <cellStyle name="AeE­ [0]_Sheet1 39" xfId="2161"/>
    <cellStyle name="ÅëÈ­ [0]_Sheet1 39" xfId="2162"/>
    <cellStyle name="AeE­ [0]_Sheet1 4" xfId="334"/>
    <cellStyle name="ÅëÈ­ [0]_Sheet1 4" xfId="335"/>
    <cellStyle name="AeE­ [0]_Sheet1 40" xfId="2163"/>
    <cellStyle name="ÅëÈ­ [0]_Sheet1 40" xfId="2164"/>
    <cellStyle name="AeE­ [0]_Sheet1 41" xfId="2165"/>
    <cellStyle name="ÅëÈ­ [0]_Sheet1 41" xfId="2166"/>
    <cellStyle name="AeE­ [0]_Sheet1 5" xfId="336"/>
    <cellStyle name="ÅëÈ­ [0]_Sheet1 5" xfId="337"/>
    <cellStyle name="AeE­ [0]_Sheet1 6" xfId="338"/>
    <cellStyle name="ÅëÈ­ [0]_Sheet1 6" xfId="339"/>
    <cellStyle name="AeE­ [0]_Sheet1 7" xfId="340"/>
    <cellStyle name="ÅëÈ­ [0]_Sheet1 7" xfId="341"/>
    <cellStyle name="AeE­ [0]_Sheet1 8" xfId="342"/>
    <cellStyle name="ÅëÈ­ [0]_Sheet1 8" xfId="343"/>
    <cellStyle name="AeE­ [0]_Sheet1 9" xfId="344"/>
    <cellStyle name="ÅëÈ­ [0]_Sheet1 9" xfId="345"/>
    <cellStyle name="AeE­_°eE¹_11¿a½A " xfId="346"/>
    <cellStyle name="ÅëÈ­_¼ÕÀÍ¿¹»ê" xfId="347"/>
    <cellStyle name="AeE­_¼OAI¿¹≫e" xfId="348"/>
    <cellStyle name="ÅëÈ­_ÀÎ°Çºñ,¿ÜÁÖºñ" xfId="349"/>
    <cellStyle name="AeE­_AI°Cºn,μμ±Þºn" xfId="350"/>
    <cellStyle name="ÅëÈ­_laroux" xfId="351"/>
    <cellStyle name="AeE­_laroux_1" xfId="352"/>
    <cellStyle name="ÅëÈ­_laroux_1" xfId="353"/>
    <cellStyle name="AeE­_laroux_1 10" xfId="354"/>
    <cellStyle name="ÅëÈ­_laroux_1 10" xfId="355"/>
    <cellStyle name="AeE­_laroux_1 11" xfId="356"/>
    <cellStyle name="ÅëÈ­_laroux_1 11" xfId="357"/>
    <cellStyle name="AeE­_laroux_1 12" xfId="2167"/>
    <cellStyle name="ÅëÈ­_laroux_1 12" xfId="2168"/>
    <cellStyle name="AeE­_laroux_1 12 10" xfId="2169"/>
    <cellStyle name="ÅëÈ­_laroux_1 13" xfId="2170"/>
    <cellStyle name="AeE­_laroux_1 14" xfId="2171"/>
    <cellStyle name="ÅëÈ­_laroux_1 14" xfId="2172"/>
    <cellStyle name="AeE­_laroux_1 15" xfId="2173"/>
    <cellStyle name="ÅëÈ­_laroux_1 15" xfId="2174"/>
    <cellStyle name="AeE­_laroux_1 16" xfId="2175"/>
    <cellStyle name="ÅëÈ­_laroux_1 16" xfId="2176"/>
    <cellStyle name="AeE­_laroux_1 17" xfId="2177"/>
    <cellStyle name="ÅëÈ­_laroux_1 17" xfId="2178"/>
    <cellStyle name="AeE­_laroux_1 18" xfId="2179"/>
    <cellStyle name="ÅëÈ­_laroux_1 18" xfId="2180"/>
    <cellStyle name="AeE­_laroux_1 19" xfId="2181"/>
    <cellStyle name="ÅëÈ­_laroux_1 19" xfId="2182"/>
    <cellStyle name="AeE­_laroux_1 2" xfId="358"/>
    <cellStyle name="ÅëÈ­_laroux_1 2" xfId="359"/>
    <cellStyle name="AeE­_laroux_1 20" xfId="2183"/>
    <cellStyle name="ÅëÈ­_laroux_1 20" xfId="2184"/>
    <cellStyle name="AeE­_laroux_1 21" xfId="2185"/>
    <cellStyle name="ÅëÈ­_laroux_1 21" xfId="2186"/>
    <cellStyle name="AeE­_laroux_1 22" xfId="2187"/>
    <cellStyle name="ÅëÈ­_laroux_1 22" xfId="2188"/>
    <cellStyle name="AeE­_laroux_1 23" xfId="2189"/>
    <cellStyle name="ÅëÈ­_laroux_1 23" xfId="2190"/>
    <cellStyle name="AeE­_laroux_1 24" xfId="2191"/>
    <cellStyle name="ÅëÈ­_laroux_1 24" xfId="2192"/>
    <cellStyle name="AeE­_laroux_1 25" xfId="2193"/>
    <cellStyle name="ÅëÈ­_laroux_1 25" xfId="2194"/>
    <cellStyle name="AeE­_laroux_1 26" xfId="2195"/>
    <cellStyle name="ÅëÈ­_laroux_1 26" xfId="2196"/>
    <cellStyle name="AeE­_laroux_1 27" xfId="2197"/>
    <cellStyle name="ÅëÈ­_laroux_1 27" xfId="2198"/>
    <cellStyle name="AeE­_laroux_1 28" xfId="2199"/>
    <cellStyle name="ÅëÈ­_laroux_1 28" xfId="2200"/>
    <cellStyle name="AeE­_laroux_1 29" xfId="2201"/>
    <cellStyle name="ÅëÈ­_laroux_1 29" xfId="2202"/>
    <cellStyle name="AeE­_laroux_1 3" xfId="360"/>
    <cellStyle name="ÅëÈ­_laroux_1 3" xfId="361"/>
    <cellStyle name="AeE­_laroux_1 30" xfId="2203"/>
    <cellStyle name="ÅëÈ­_laroux_1 30" xfId="2204"/>
    <cellStyle name="AeE­_laroux_1 31" xfId="2205"/>
    <cellStyle name="ÅëÈ­_laroux_1 31" xfId="2206"/>
    <cellStyle name="AeE­_laroux_1 32" xfId="2207"/>
    <cellStyle name="ÅëÈ­_laroux_1 32" xfId="2208"/>
    <cellStyle name="AeE­_laroux_1 33" xfId="2209"/>
    <cellStyle name="ÅëÈ­_laroux_1 33" xfId="2210"/>
    <cellStyle name="AeE­_laroux_1 34" xfId="2211"/>
    <cellStyle name="ÅëÈ­_laroux_1 34" xfId="2212"/>
    <cellStyle name="AeE­_laroux_1 35" xfId="2213"/>
    <cellStyle name="ÅëÈ­_laroux_1 35" xfId="2214"/>
    <cellStyle name="AeE­_laroux_1 36" xfId="2215"/>
    <cellStyle name="ÅëÈ­_laroux_1 36" xfId="2216"/>
    <cellStyle name="AeE­_laroux_1 37" xfId="2217"/>
    <cellStyle name="ÅëÈ­_laroux_1 37" xfId="2218"/>
    <cellStyle name="AeE­_laroux_1 38" xfId="2219"/>
    <cellStyle name="ÅëÈ­_laroux_1 38" xfId="2220"/>
    <cellStyle name="AeE­_laroux_1 39" xfId="2221"/>
    <cellStyle name="ÅëÈ­_laroux_1 39" xfId="2222"/>
    <cellStyle name="AeE­_laroux_1 4" xfId="362"/>
    <cellStyle name="ÅëÈ­_laroux_1 4" xfId="363"/>
    <cellStyle name="AeE­_laroux_1 40" xfId="2223"/>
    <cellStyle name="ÅëÈ­_laroux_1 40" xfId="2224"/>
    <cellStyle name="AeE­_laroux_1 41" xfId="2225"/>
    <cellStyle name="ÅëÈ­_laroux_1 41" xfId="2226"/>
    <cellStyle name="AeE­_laroux_1 5" xfId="364"/>
    <cellStyle name="ÅëÈ­_laroux_1 5" xfId="365"/>
    <cellStyle name="AeE­_laroux_1 6" xfId="366"/>
    <cellStyle name="ÅëÈ­_laroux_1 6" xfId="367"/>
    <cellStyle name="AeE­_laroux_1 7" xfId="368"/>
    <cellStyle name="ÅëÈ­_laroux_1 7" xfId="369"/>
    <cellStyle name="AeE­_laroux_1 8" xfId="370"/>
    <cellStyle name="ÅëÈ­_laroux_1 8" xfId="371"/>
    <cellStyle name="AeE­_laroux_1 9" xfId="372"/>
    <cellStyle name="ÅëÈ­_laroux_1 9" xfId="373"/>
    <cellStyle name="AeE­_laroux_2" xfId="374"/>
    <cellStyle name="ÅëÈ­_laroux_2" xfId="375"/>
    <cellStyle name="AeE­_laroux_2 10" xfId="376"/>
    <cellStyle name="ÅëÈ­_laroux_2 10" xfId="377"/>
    <cellStyle name="AeE­_laroux_2 11" xfId="378"/>
    <cellStyle name="ÅëÈ­_laroux_2 11" xfId="379"/>
    <cellStyle name="AeE­_laroux_2 12" xfId="2227"/>
    <cellStyle name="ÅëÈ­_laroux_2 12" xfId="2228"/>
    <cellStyle name="AeE­_laroux_2 13" xfId="2229"/>
    <cellStyle name="ÅëÈ­_laroux_2 13" xfId="2230"/>
    <cellStyle name="AeE­_laroux_2 14" xfId="2231"/>
    <cellStyle name="ÅëÈ­_laroux_2 14" xfId="2232"/>
    <cellStyle name="AeE­_laroux_2 15" xfId="2233"/>
    <cellStyle name="ÅëÈ­_laroux_2 15" xfId="2234"/>
    <cellStyle name="AeE­_laroux_2 16" xfId="2235"/>
    <cellStyle name="ÅëÈ­_laroux_2 16" xfId="2236"/>
    <cellStyle name="AeE­_laroux_2 17" xfId="2237"/>
    <cellStyle name="ÅëÈ­_laroux_2 17" xfId="2238"/>
    <cellStyle name="AeE­_laroux_2 18" xfId="2239"/>
    <cellStyle name="ÅëÈ­_laroux_2 18" xfId="2240"/>
    <cellStyle name="AeE­_laroux_2 19" xfId="2241"/>
    <cellStyle name="ÅëÈ­_laroux_2 19" xfId="2242"/>
    <cellStyle name="AeE­_laroux_2 2" xfId="380"/>
    <cellStyle name="ÅëÈ­_laroux_2 2" xfId="381"/>
    <cellStyle name="AeE­_laroux_2 20" xfId="2243"/>
    <cellStyle name="ÅëÈ­_laroux_2 20" xfId="2244"/>
    <cellStyle name="AeE­_laroux_2 21" xfId="2245"/>
    <cellStyle name="ÅëÈ­_laroux_2 21" xfId="2246"/>
    <cellStyle name="AeE­_laroux_2 22" xfId="2247"/>
    <cellStyle name="ÅëÈ­_laroux_2 22" xfId="2248"/>
    <cellStyle name="AeE­_laroux_2 23" xfId="2249"/>
    <cellStyle name="ÅëÈ­_laroux_2 23" xfId="2250"/>
    <cellStyle name="AeE­_laroux_2 24" xfId="2251"/>
    <cellStyle name="ÅëÈ­_laroux_2 24" xfId="2252"/>
    <cellStyle name="AeE­_laroux_2 25" xfId="2253"/>
    <cellStyle name="ÅëÈ­_laroux_2 25" xfId="2254"/>
    <cellStyle name="AeE­_laroux_2 26" xfId="2255"/>
    <cellStyle name="ÅëÈ­_laroux_2 26" xfId="2256"/>
    <cellStyle name="AeE­_laroux_2 27" xfId="2257"/>
    <cellStyle name="ÅëÈ­_laroux_2 27" xfId="2258"/>
    <cellStyle name="AeE­_laroux_2 28" xfId="2259"/>
    <cellStyle name="ÅëÈ­_laroux_2 28" xfId="2260"/>
    <cellStyle name="AeE­_laroux_2 29" xfId="2261"/>
    <cellStyle name="ÅëÈ­_laroux_2 29" xfId="2262"/>
    <cellStyle name="AeE­_laroux_2 3" xfId="382"/>
    <cellStyle name="ÅëÈ­_laroux_2 3" xfId="383"/>
    <cellStyle name="AeE­_laroux_2 30" xfId="2263"/>
    <cellStyle name="ÅëÈ­_laroux_2 30" xfId="2264"/>
    <cellStyle name="AeE­_laroux_2 31" xfId="2265"/>
    <cellStyle name="ÅëÈ­_laroux_2 31" xfId="2266"/>
    <cellStyle name="AeE­_laroux_2 32" xfId="2267"/>
    <cellStyle name="ÅëÈ­_laroux_2 32" xfId="2268"/>
    <cellStyle name="AeE­_laroux_2 33" xfId="2269"/>
    <cellStyle name="ÅëÈ­_laroux_2 33" xfId="2270"/>
    <cellStyle name="AeE­_laroux_2 34" xfId="2271"/>
    <cellStyle name="ÅëÈ­_laroux_2 34" xfId="2272"/>
    <cellStyle name="AeE­_laroux_2 35" xfId="2273"/>
    <cellStyle name="ÅëÈ­_laroux_2 35" xfId="2274"/>
    <cellStyle name="AeE­_laroux_2 36" xfId="2275"/>
    <cellStyle name="ÅëÈ­_laroux_2 36" xfId="2276"/>
    <cellStyle name="AeE­_laroux_2 37" xfId="2277"/>
    <cellStyle name="ÅëÈ­_laroux_2 37" xfId="2278"/>
    <cellStyle name="AeE­_laroux_2 38" xfId="2279"/>
    <cellStyle name="ÅëÈ­_laroux_2 38" xfId="2280"/>
    <cellStyle name="AeE­_laroux_2 39" xfId="2281"/>
    <cellStyle name="ÅëÈ­_laroux_2 39" xfId="2282"/>
    <cellStyle name="AeE­_laroux_2 4" xfId="384"/>
    <cellStyle name="ÅëÈ­_laroux_2 4" xfId="385"/>
    <cellStyle name="AeE­_laroux_2 40" xfId="2283"/>
    <cellStyle name="ÅëÈ­_laroux_2 40" xfId="2284"/>
    <cellStyle name="AeE­_laroux_2 41" xfId="2285"/>
    <cellStyle name="ÅëÈ­_laroux_2 41" xfId="2286"/>
    <cellStyle name="AeE­_laroux_2 5" xfId="386"/>
    <cellStyle name="ÅëÈ­_laroux_2 5" xfId="387"/>
    <cellStyle name="AeE­_laroux_2 6" xfId="388"/>
    <cellStyle name="ÅëÈ­_laroux_2 6" xfId="389"/>
    <cellStyle name="AeE­_laroux_2 7" xfId="390"/>
    <cellStyle name="ÅëÈ­_laroux_2 7" xfId="391"/>
    <cellStyle name="AeE­_laroux_2 8" xfId="392"/>
    <cellStyle name="ÅëÈ­_laroux_2 8" xfId="393"/>
    <cellStyle name="AeE­_laroux_2 9" xfId="394"/>
    <cellStyle name="ÅëÈ­_laroux_2 9" xfId="395"/>
    <cellStyle name="AeE­_laroux_2_41-06농림16" xfId="396"/>
    <cellStyle name="ÅëÈ­_laroux_2_41-06농림16" xfId="397"/>
    <cellStyle name="AeE­_laroux_2_41-06농림16 10" xfId="398"/>
    <cellStyle name="ÅëÈ­_laroux_2_41-06농림16 10" xfId="399"/>
    <cellStyle name="AeE­_laroux_2_41-06농림16 11" xfId="400"/>
    <cellStyle name="ÅëÈ­_laroux_2_41-06농림16 11" xfId="401"/>
    <cellStyle name="AeE­_laroux_2_41-06농림16 12" xfId="2287"/>
    <cellStyle name="ÅëÈ­_laroux_2_41-06농림16 12" xfId="2288"/>
    <cellStyle name="AeE­_laroux_2_41-06농림16 13" xfId="2289"/>
    <cellStyle name="ÅëÈ­_laroux_2_41-06농림16 13" xfId="2290"/>
    <cellStyle name="AeE­_laroux_2_41-06농림16 14" xfId="2291"/>
    <cellStyle name="ÅëÈ­_laroux_2_41-06농림16 14" xfId="2292"/>
    <cellStyle name="AeE­_laroux_2_41-06농림16 15" xfId="2293"/>
    <cellStyle name="ÅëÈ­_laroux_2_41-06농림16 15" xfId="2294"/>
    <cellStyle name="AeE­_laroux_2_41-06농림16 16" xfId="2295"/>
    <cellStyle name="ÅëÈ­_laroux_2_41-06농림16 16" xfId="2296"/>
    <cellStyle name="AeE­_laroux_2_41-06농림16 17" xfId="2297"/>
    <cellStyle name="ÅëÈ­_laroux_2_41-06농림16 17" xfId="2298"/>
    <cellStyle name="AeE­_laroux_2_41-06농림16 18" xfId="2299"/>
    <cellStyle name="ÅëÈ­_laroux_2_41-06농림16 18" xfId="2300"/>
    <cellStyle name="AeE­_laroux_2_41-06농림16 19" xfId="2301"/>
    <cellStyle name="ÅëÈ­_laroux_2_41-06농림16 19" xfId="2302"/>
    <cellStyle name="AeE­_laroux_2_41-06농림16 2" xfId="402"/>
    <cellStyle name="ÅëÈ­_laroux_2_41-06농림16 2" xfId="403"/>
    <cellStyle name="AeE­_laroux_2_41-06농림16 20" xfId="2303"/>
    <cellStyle name="ÅëÈ­_laroux_2_41-06농림16 20" xfId="2304"/>
    <cellStyle name="AeE­_laroux_2_41-06농림16 21" xfId="2305"/>
    <cellStyle name="ÅëÈ­_laroux_2_41-06농림16 21" xfId="2306"/>
    <cellStyle name="AeE­_laroux_2_41-06농림16 22" xfId="2307"/>
    <cellStyle name="ÅëÈ­_laroux_2_41-06농림16 22" xfId="2308"/>
    <cellStyle name="AeE­_laroux_2_41-06농림16 23" xfId="2309"/>
    <cellStyle name="ÅëÈ­_laroux_2_41-06농림16 23" xfId="2310"/>
    <cellStyle name="AeE­_laroux_2_41-06농림16 24" xfId="2311"/>
    <cellStyle name="ÅëÈ­_laroux_2_41-06농림16 24" xfId="2312"/>
    <cellStyle name="AeE­_laroux_2_41-06농림16 25" xfId="2313"/>
    <cellStyle name="ÅëÈ­_laroux_2_41-06농림16 25" xfId="2314"/>
    <cellStyle name="AeE­_laroux_2_41-06농림16 26" xfId="2315"/>
    <cellStyle name="ÅëÈ­_laroux_2_41-06농림16 26" xfId="2316"/>
    <cellStyle name="AeE­_laroux_2_41-06농림16 27" xfId="2317"/>
    <cellStyle name="ÅëÈ­_laroux_2_41-06농림16 27" xfId="2318"/>
    <cellStyle name="AeE­_laroux_2_41-06농림16 28" xfId="2319"/>
    <cellStyle name="ÅëÈ­_laroux_2_41-06농림16 28" xfId="2320"/>
    <cellStyle name="AeE­_laroux_2_41-06농림16 29" xfId="2321"/>
    <cellStyle name="ÅëÈ­_laroux_2_41-06농림16 29" xfId="2322"/>
    <cellStyle name="AeE­_laroux_2_41-06농림16 3" xfId="404"/>
    <cellStyle name="ÅëÈ­_laroux_2_41-06농림16 3" xfId="405"/>
    <cellStyle name="AeE­_laroux_2_41-06농림16 30" xfId="2323"/>
    <cellStyle name="ÅëÈ­_laroux_2_41-06농림16 30" xfId="2324"/>
    <cellStyle name="AeE­_laroux_2_41-06농림16 31" xfId="2325"/>
    <cellStyle name="ÅëÈ­_laroux_2_41-06농림16 31" xfId="2326"/>
    <cellStyle name="AeE­_laroux_2_41-06농림16 32" xfId="2327"/>
    <cellStyle name="ÅëÈ­_laroux_2_41-06농림16 32" xfId="2328"/>
    <cellStyle name="AeE­_laroux_2_41-06농림16 33" xfId="2329"/>
    <cellStyle name="ÅëÈ­_laroux_2_41-06농림16 33" xfId="2330"/>
    <cellStyle name="AeE­_laroux_2_41-06농림16 34" xfId="2331"/>
    <cellStyle name="ÅëÈ­_laroux_2_41-06농림16 34" xfId="2332"/>
    <cellStyle name="AeE­_laroux_2_41-06농림16 35" xfId="2333"/>
    <cellStyle name="ÅëÈ­_laroux_2_41-06농림16 35" xfId="2334"/>
    <cellStyle name="AeE­_laroux_2_41-06농림16 36" xfId="2335"/>
    <cellStyle name="ÅëÈ­_laroux_2_41-06농림16 36" xfId="2336"/>
    <cellStyle name="AeE­_laroux_2_41-06농림16 37" xfId="2337"/>
    <cellStyle name="ÅëÈ­_laroux_2_41-06농림16 37" xfId="2338"/>
    <cellStyle name="AeE­_laroux_2_41-06농림16 38" xfId="2339"/>
    <cellStyle name="ÅëÈ­_laroux_2_41-06농림16 38" xfId="2340"/>
    <cellStyle name="AeE­_laroux_2_41-06농림16 39" xfId="2341"/>
    <cellStyle name="ÅëÈ­_laroux_2_41-06농림16 39" xfId="2342"/>
    <cellStyle name="AeE­_laroux_2_41-06농림16 4" xfId="406"/>
    <cellStyle name="ÅëÈ­_laroux_2_41-06농림16 4" xfId="407"/>
    <cellStyle name="AeE­_laroux_2_41-06농림16 40" xfId="2343"/>
    <cellStyle name="ÅëÈ­_laroux_2_41-06농림16 40" xfId="2344"/>
    <cellStyle name="AeE­_laroux_2_41-06농림16 41" xfId="2345"/>
    <cellStyle name="ÅëÈ­_laroux_2_41-06농림16 41" xfId="2346"/>
    <cellStyle name="AeE­_laroux_2_41-06농림16 5" xfId="408"/>
    <cellStyle name="ÅëÈ­_laroux_2_41-06농림16 5" xfId="409"/>
    <cellStyle name="AeE­_laroux_2_41-06농림16 6" xfId="410"/>
    <cellStyle name="ÅëÈ­_laroux_2_41-06농림16 6" xfId="411"/>
    <cellStyle name="AeE­_laroux_2_41-06농림16 7" xfId="412"/>
    <cellStyle name="ÅëÈ­_laroux_2_41-06농림16 7" xfId="413"/>
    <cellStyle name="AeE­_laroux_2_41-06농림16 8" xfId="414"/>
    <cellStyle name="ÅëÈ­_laroux_2_41-06농림16 8" xfId="415"/>
    <cellStyle name="AeE­_laroux_2_41-06농림16 9" xfId="416"/>
    <cellStyle name="ÅëÈ­_laroux_2_41-06농림16 9" xfId="417"/>
    <cellStyle name="AeE­_laroux_2_41-06농림41" xfId="418"/>
    <cellStyle name="ÅëÈ­_laroux_2_41-06농림41" xfId="419"/>
    <cellStyle name="AeE­_laroux_2_41-06농림41 10" xfId="420"/>
    <cellStyle name="ÅëÈ­_laroux_2_41-06농림41 10" xfId="421"/>
    <cellStyle name="AeE­_laroux_2_41-06농림41 11" xfId="422"/>
    <cellStyle name="ÅëÈ­_laroux_2_41-06농림41 11" xfId="423"/>
    <cellStyle name="AeE­_laroux_2_41-06농림41 12" xfId="2347"/>
    <cellStyle name="ÅëÈ­_laroux_2_41-06농림41 12" xfId="2348"/>
    <cellStyle name="AeE­_laroux_2_41-06농림41 13" xfId="2349"/>
    <cellStyle name="ÅëÈ­_laroux_2_41-06농림41 13" xfId="2350"/>
    <cellStyle name="AeE­_laroux_2_41-06농림41 14" xfId="2351"/>
    <cellStyle name="ÅëÈ­_laroux_2_41-06농림41 14" xfId="2352"/>
    <cellStyle name="AeE­_laroux_2_41-06농림41 15" xfId="2353"/>
    <cellStyle name="ÅëÈ­_laroux_2_41-06농림41 15" xfId="2354"/>
    <cellStyle name="AeE­_laroux_2_41-06농림41 16" xfId="2355"/>
    <cellStyle name="ÅëÈ­_laroux_2_41-06농림41 16" xfId="2356"/>
    <cellStyle name="AeE­_laroux_2_41-06농림41 17" xfId="2357"/>
    <cellStyle name="ÅëÈ­_laroux_2_41-06농림41 17" xfId="2358"/>
    <cellStyle name="AeE­_laroux_2_41-06농림41 18" xfId="2359"/>
    <cellStyle name="ÅëÈ­_laroux_2_41-06농림41 18" xfId="2360"/>
    <cellStyle name="AeE­_laroux_2_41-06농림41 19" xfId="2361"/>
    <cellStyle name="ÅëÈ­_laroux_2_41-06농림41 19" xfId="2362"/>
    <cellStyle name="AeE­_laroux_2_41-06농림41 2" xfId="424"/>
    <cellStyle name="ÅëÈ­_laroux_2_41-06농림41 2" xfId="425"/>
    <cellStyle name="AeE­_laroux_2_41-06농림41 20" xfId="2363"/>
    <cellStyle name="ÅëÈ­_laroux_2_41-06농림41 20" xfId="2364"/>
    <cellStyle name="AeE­_laroux_2_41-06농림41 21" xfId="2365"/>
    <cellStyle name="ÅëÈ­_laroux_2_41-06농림41 21" xfId="2366"/>
    <cellStyle name="AeE­_laroux_2_41-06농림41 22" xfId="2367"/>
    <cellStyle name="ÅëÈ­_laroux_2_41-06농림41 22" xfId="2368"/>
    <cellStyle name="AeE­_laroux_2_41-06농림41 23" xfId="2369"/>
    <cellStyle name="ÅëÈ­_laroux_2_41-06농림41 23" xfId="2370"/>
    <cellStyle name="AeE­_laroux_2_41-06농림41 24" xfId="2371"/>
    <cellStyle name="ÅëÈ­_laroux_2_41-06농림41 24" xfId="2372"/>
    <cellStyle name="AeE­_laroux_2_41-06농림41 25" xfId="2373"/>
    <cellStyle name="ÅëÈ­_laroux_2_41-06농림41 25" xfId="2374"/>
    <cellStyle name="AeE­_laroux_2_41-06농림41 26" xfId="2375"/>
    <cellStyle name="ÅëÈ­_laroux_2_41-06농림41 26" xfId="2376"/>
    <cellStyle name="AeE­_laroux_2_41-06농림41 27" xfId="2377"/>
    <cellStyle name="ÅëÈ­_laroux_2_41-06농림41 27" xfId="2378"/>
    <cellStyle name="AeE­_laroux_2_41-06농림41 28" xfId="2379"/>
    <cellStyle name="ÅëÈ­_laroux_2_41-06농림41 28" xfId="2380"/>
    <cellStyle name="AeE­_laroux_2_41-06농림41 29" xfId="2381"/>
    <cellStyle name="ÅëÈ­_laroux_2_41-06농림41 29" xfId="2382"/>
    <cellStyle name="AeE­_laroux_2_41-06농림41 3" xfId="426"/>
    <cellStyle name="ÅëÈ­_laroux_2_41-06농림41 3" xfId="427"/>
    <cellStyle name="AeE­_laroux_2_41-06농림41 30" xfId="2383"/>
    <cellStyle name="ÅëÈ­_laroux_2_41-06농림41 30" xfId="2384"/>
    <cellStyle name="AeE­_laroux_2_41-06농림41 31" xfId="2385"/>
    <cellStyle name="ÅëÈ­_laroux_2_41-06농림41 31" xfId="2386"/>
    <cellStyle name="AeE­_laroux_2_41-06농림41 32" xfId="2387"/>
    <cellStyle name="ÅëÈ­_laroux_2_41-06농림41 32" xfId="2388"/>
    <cellStyle name="AeE­_laroux_2_41-06농림41 33" xfId="2389"/>
    <cellStyle name="ÅëÈ­_laroux_2_41-06농림41 33" xfId="2390"/>
    <cellStyle name="AeE­_laroux_2_41-06농림41 34" xfId="2391"/>
    <cellStyle name="ÅëÈ­_laroux_2_41-06농림41 34" xfId="2392"/>
    <cellStyle name="AeE­_laroux_2_41-06농림41 35" xfId="2393"/>
    <cellStyle name="ÅëÈ­_laroux_2_41-06농림41 35" xfId="2394"/>
    <cellStyle name="AeE­_laroux_2_41-06농림41 36" xfId="2395"/>
    <cellStyle name="ÅëÈ­_laroux_2_41-06농림41 36" xfId="2396"/>
    <cellStyle name="AeE­_laroux_2_41-06농림41 37" xfId="2397"/>
    <cellStyle name="ÅëÈ­_laroux_2_41-06농림41 37" xfId="2398"/>
    <cellStyle name="AeE­_laroux_2_41-06농림41 38" xfId="2399"/>
    <cellStyle name="ÅëÈ­_laroux_2_41-06농림41 38" xfId="2400"/>
    <cellStyle name="AeE­_laroux_2_41-06농림41 39" xfId="2401"/>
    <cellStyle name="ÅëÈ­_laroux_2_41-06농림41 39" xfId="2402"/>
    <cellStyle name="AeE­_laroux_2_41-06농림41 4" xfId="428"/>
    <cellStyle name="ÅëÈ­_laroux_2_41-06농림41 4" xfId="429"/>
    <cellStyle name="AeE­_laroux_2_41-06농림41 40" xfId="2403"/>
    <cellStyle name="ÅëÈ­_laroux_2_41-06농림41 40" xfId="2404"/>
    <cellStyle name="AeE­_laroux_2_41-06농림41 41" xfId="2405"/>
    <cellStyle name="ÅëÈ­_laroux_2_41-06농림41 41" xfId="2406"/>
    <cellStyle name="AeE­_laroux_2_41-06농림41 5" xfId="430"/>
    <cellStyle name="ÅëÈ­_laroux_2_41-06농림41 5" xfId="431"/>
    <cellStyle name="AeE­_laroux_2_41-06농림41 6" xfId="432"/>
    <cellStyle name="ÅëÈ­_laroux_2_41-06농림41 6" xfId="433"/>
    <cellStyle name="AeE­_laroux_2_41-06농림41 7" xfId="434"/>
    <cellStyle name="ÅëÈ­_laroux_2_41-06농림41 7" xfId="435"/>
    <cellStyle name="AeE­_laroux_2_41-06농림41 8" xfId="436"/>
    <cellStyle name="ÅëÈ­_laroux_2_41-06농림41 8" xfId="437"/>
    <cellStyle name="AeE­_laroux_2_41-06농림41 9" xfId="438"/>
    <cellStyle name="ÅëÈ­_laroux_2_41-06농림41 9" xfId="439"/>
    <cellStyle name="AeE­_Sheet1" xfId="440"/>
    <cellStyle name="ÅëÈ­_Sheet1" xfId="441"/>
    <cellStyle name="AeE­_Sheet1 10" xfId="442"/>
    <cellStyle name="ÅëÈ­_Sheet1 10" xfId="443"/>
    <cellStyle name="AeE­_Sheet1 11" xfId="444"/>
    <cellStyle name="ÅëÈ­_Sheet1 11" xfId="445"/>
    <cellStyle name="AeE­_Sheet1 12" xfId="2407"/>
    <cellStyle name="ÅëÈ­_Sheet1 12" xfId="2408"/>
    <cellStyle name="AeE­_Sheet1 12 10" xfId="2409"/>
    <cellStyle name="ÅëÈ­_Sheet1 13" xfId="2410"/>
    <cellStyle name="AeE­_Sheet1 14" xfId="2411"/>
    <cellStyle name="ÅëÈ­_Sheet1 14" xfId="2412"/>
    <cellStyle name="AeE­_Sheet1 15" xfId="2413"/>
    <cellStyle name="ÅëÈ­_Sheet1 15" xfId="2414"/>
    <cellStyle name="AeE­_Sheet1 16" xfId="2415"/>
    <cellStyle name="ÅëÈ­_Sheet1 16" xfId="2416"/>
    <cellStyle name="AeE­_Sheet1 17" xfId="2417"/>
    <cellStyle name="ÅëÈ­_Sheet1 17" xfId="2418"/>
    <cellStyle name="AeE­_Sheet1 18" xfId="2419"/>
    <cellStyle name="ÅëÈ­_Sheet1 18" xfId="2420"/>
    <cellStyle name="AeE­_Sheet1 19" xfId="2421"/>
    <cellStyle name="ÅëÈ­_Sheet1 19" xfId="2422"/>
    <cellStyle name="AeE­_Sheet1 2" xfId="446"/>
    <cellStyle name="ÅëÈ­_Sheet1 2" xfId="447"/>
    <cellStyle name="AeE­_Sheet1 20" xfId="2423"/>
    <cellStyle name="ÅëÈ­_Sheet1 20" xfId="2424"/>
    <cellStyle name="AeE­_Sheet1 21" xfId="2425"/>
    <cellStyle name="ÅëÈ­_Sheet1 21" xfId="2426"/>
    <cellStyle name="AeE­_Sheet1 22" xfId="2427"/>
    <cellStyle name="ÅëÈ­_Sheet1 22" xfId="2428"/>
    <cellStyle name="AeE­_Sheet1 23" xfId="2429"/>
    <cellStyle name="ÅëÈ­_Sheet1 23" xfId="2430"/>
    <cellStyle name="AeE­_Sheet1 24" xfId="2431"/>
    <cellStyle name="ÅëÈ­_Sheet1 24" xfId="2432"/>
    <cellStyle name="AeE­_Sheet1 25" xfId="2433"/>
    <cellStyle name="ÅëÈ­_Sheet1 25" xfId="2434"/>
    <cellStyle name="AeE­_Sheet1 26" xfId="2435"/>
    <cellStyle name="ÅëÈ­_Sheet1 26" xfId="2436"/>
    <cellStyle name="AeE­_Sheet1 27" xfId="2437"/>
    <cellStyle name="ÅëÈ­_Sheet1 27" xfId="2438"/>
    <cellStyle name="AeE­_Sheet1 28" xfId="2439"/>
    <cellStyle name="ÅëÈ­_Sheet1 28" xfId="2440"/>
    <cellStyle name="AeE­_Sheet1 29" xfId="2441"/>
    <cellStyle name="ÅëÈ­_Sheet1 29" xfId="2442"/>
    <cellStyle name="AeE­_Sheet1 3" xfId="448"/>
    <cellStyle name="ÅëÈ­_Sheet1 3" xfId="449"/>
    <cellStyle name="AeE­_Sheet1 30" xfId="2443"/>
    <cellStyle name="ÅëÈ­_Sheet1 30" xfId="2444"/>
    <cellStyle name="AeE­_Sheet1 31" xfId="2445"/>
    <cellStyle name="ÅëÈ­_Sheet1 31" xfId="2446"/>
    <cellStyle name="AeE­_Sheet1 32" xfId="2447"/>
    <cellStyle name="ÅëÈ­_Sheet1 32" xfId="2448"/>
    <cellStyle name="AeE­_Sheet1 33" xfId="2449"/>
    <cellStyle name="ÅëÈ­_Sheet1 33" xfId="2450"/>
    <cellStyle name="AeE­_Sheet1 34" xfId="2451"/>
    <cellStyle name="ÅëÈ­_Sheet1 34" xfId="2452"/>
    <cellStyle name="AeE­_Sheet1 35" xfId="2453"/>
    <cellStyle name="ÅëÈ­_Sheet1 35" xfId="2454"/>
    <cellStyle name="AeE­_Sheet1 36" xfId="2455"/>
    <cellStyle name="ÅëÈ­_Sheet1 36" xfId="2456"/>
    <cellStyle name="AeE­_Sheet1 37" xfId="2457"/>
    <cellStyle name="ÅëÈ­_Sheet1 37" xfId="2458"/>
    <cellStyle name="AeE­_Sheet1 38" xfId="2459"/>
    <cellStyle name="ÅëÈ­_Sheet1 38" xfId="2460"/>
    <cellStyle name="AeE­_Sheet1 39" xfId="2461"/>
    <cellStyle name="ÅëÈ­_Sheet1 39" xfId="2462"/>
    <cellStyle name="AeE­_Sheet1 4" xfId="450"/>
    <cellStyle name="ÅëÈ­_Sheet1 4" xfId="451"/>
    <cellStyle name="AeE­_Sheet1 40" xfId="2463"/>
    <cellStyle name="ÅëÈ­_Sheet1 40" xfId="2464"/>
    <cellStyle name="AeE­_Sheet1 41" xfId="2465"/>
    <cellStyle name="ÅëÈ­_Sheet1 41" xfId="2466"/>
    <cellStyle name="AeE­_Sheet1 5" xfId="452"/>
    <cellStyle name="ÅëÈ­_Sheet1 5" xfId="453"/>
    <cellStyle name="AeE­_Sheet1 6" xfId="454"/>
    <cellStyle name="ÅëÈ­_Sheet1 6" xfId="455"/>
    <cellStyle name="AeE­_Sheet1 7" xfId="456"/>
    <cellStyle name="ÅëÈ­_Sheet1 7" xfId="457"/>
    <cellStyle name="AeE­_Sheet1 8" xfId="458"/>
    <cellStyle name="ÅëÈ­_Sheet1 8" xfId="459"/>
    <cellStyle name="AeE­_Sheet1 9" xfId="460"/>
    <cellStyle name="ÅëÈ­_Sheet1 9" xfId="461"/>
    <cellStyle name="AeE­_Sheet1_41-06농림16" xfId="462"/>
    <cellStyle name="ÅëÈ­_Sheet1_41-06농림16" xfId="463"/>
    <cellStyle name="AeE­_Sheet1_41-06농림16 10" xfId="464"/>
    <cellStyle name="ÅëÈ­_Sheet1_41-06농림16 10" xfId="465"/>
    <cellStyle name="AeE­_Sheet1_41-06농림16 11" xfId="466"/>
    <cellStyle name="ÅëÈ­_Sheet1_41-06농림16 11" xfId="467"/>
    <cellStyle name="AeE­_Sheet1_41-06농림16 12" xfId="2467"/>
    <cellStyle name="ÅëÈ­_Sheet1_41-06농림16 12" xfId="2468"/>
    <cellStyle name="AeE­_Sheet1_41-06농림16 12 10" xfId="2469"/>
    <cellStyle name="ÅëÈ­_Sheet1_41-06농림16 13" xfId="2470"/>
    <cellStyle name="AeE­_Sheet1_41-06농림16 14" xfId="2471"/>
    <cellStyle name="ÅëÈ­_Sheet1_41-06농림16 14" xfId="2472"/>
    <cellStyle name="AeE­_Sheet1_41-06농림16 15" xfId="2473"/>
    <cellStyle name="ÅëÈ­_Sheet1_41-06농림16 15" xfId="2474"/>
    <cellStyle name="AeE­_Sheet1_41-06농림16 16" xfId="2475"/>
    <cellStyle name="ÅëÈ­_Sheet1_41-06농림16 16" xfId="2476"/>
    <cellStyle name="AeE­_Sheet1_41-06농림16 17" xfId="2477"/>
    <cellStyle name="ÅëÈ­_Sheet1_41-06농림16 17" xfId="2478"/>
    <cellStyle name="AeE­_Sheet1_41-06농림16 18" xfId="2479"/>
    <cellStyle name="ÅëÈ­_Sheet1_41-06농림16 18" xfId="2480"/>
    <cellStyle name="AeE­_Sheet1_41-06농림16 19" xfId="2481"/>
    <cellStyle name="ÅëÈ­_Sheet1_41-06농림16 19" xfId="2482"/>
    <cellStyle name="AeE­_Sheet1_41-06농림16 2" xfId="468"/>
    <cellStyle name="ÅëÈ­_Sheet1_41-06농림16 2" xfId="469"/>
    <cellStyle name="AeE­_Sheet1_41-06농림16 20" xfId="2483"/>
    <cellStyle name="ÅëÈ­_Sheet1_41-06농림16 20" xfId="2484"/>
    <cellStyle name="AeE­_Sheet1_41-06농림16 21" xfId="2485"/>
    <cellStyle name="ÅëÈ­_Sheet1_41-06농림16 21" xfId="2486"/>
    <cellStyle name="AeE­_Sheet1_41-06농림16 22" xfId="2487"/>
    <cellStyle name="ÅëÈ­_Sheet1_41-06농림16 22" xfId="2488"/>
    <cellStyle name="AeE­_Sheet1_41-06농림16 23" xfId="2489"/>
    <cellStyle name="ÅëÈ­_Sheet1_41-06농림16 23" xfId="2490"/>
    <cellStyle name="AeE­_Sheet1_41-06농림16 24" xfId="2491"/>
    <cellStyle name="ÅëÈ­_Sheet1_41-06농림16 24" xfId="2492"/>
    <cellStyle name="AeE­_Sheet1_41-06농림16 25" xfId="2493"/>
    <cellStyle name="ÅëÈ­_Sheet1_41-06농림16 25" xfId="2494"/>
    <cellStyle name="AeE­_Sheet1_41-06농림16 26" xfId="2495"/>
    <cellStyle name="ÅëÈ­_Sheet1_41-06농림16 26" xfId="2496"/>
    <cellStyle name="AeE­_Sheet1_41-06농림16 27" xfId="2497"/>
    <cellStyle name="ÅëÈ­_Sheet1_41-06농림16 27" xfId="2498"/>
    <cellStyle name="AeE­_Sheet1_41-06농림16 28" xfId="2499"/>
    <cellStyle name="ÅëÈ­_Sheet1_41-06농림16 28" xfId="2500"/>
    <cellStyle name="AeE­_Sheet1_41-06농림16 29" xfId="2501"/>
    <cellStyle name="ÅëÈ­_Sheet1_41-06농림16 29" xfId="2502"/>
    <cellStyle name="AeE­_Sheet1_41-06농림16 3" xfId="470"/>
    <cellStyle name="ÅëÈ­_Sheet1_41-06농림16 3" xfId="471"/>
    <cellStyle name="AeE­_Sheet1_41-06농림16 30" xfId="2503"/>
    <cellStyle name="ÅëÈ­_Sheet1_41-06농림16 30" xfId="2504"/>
    <cellStyle name="AeE­_Sheet1_41-06농림16 31" xfId="2505"/>
    <cellStyle name="ÅëÈ­_Sheet1_41-06농림16 31" xfId="2506"/>
    <cellStyle name="AeE­_Sheet1_41-06농림16 32" xfId="2507"/>
    <cellStyle name="ÅëÈ­_Sheet1_41-06농림16 32" xfId="2508"/>
    <cellStyle name="AeE­_Sheet1_41-06농림16 33" xfId="2509"/>
    <cellStyle name="ÅëÈ­_Sheet1_41-06농림16 33" xfId="2510"/>
    <cellStyle name="AeE­_Sheet1_41-06농림16 34" xfId="2511"/>
    <cellStyle name="ÅëÈ­_Sheet1_41-06농림16 34" xfId="2512"/>
    <cellStyle name="AeE­_Sheet1_41-06농림16 35" xfId="2513"/>
    <cellStyle name="ÅëÈ­_Sheet1_41-06농림16 35" xfId="2514"/>
    <cellStyle name="AeE­_Sheet1_41-06농림16 36" xfId="2515"/>
    <cellStyle name="ÅëÈ­_Sheet1_41-06농림16 36" xfId="2516"/>
    <cellStyle name="AeE­_Sheet1_41-06농림16 37" xfId="2517"/>
    <cellStyle name="ÅëÈ­_Sheet1_41-06농림16 37" xfId="2518"/>
    <cellStyle name="AeE­_Sheet1_41-06농림16 38" xfId="2519"/>
    <cellStyle name="ÅëÈ­_Sheet1_41-06농림16 38" xfId="2520"/>
    <cellStyle name="AeE­_Sheet1_41-06농림16 39" xfId="2521"/>
    <cellStyle name="ÅëÈ­_Sheet1_41-06농림16 39" xfId="2522"/>
    <cellStyle name="AeE­_Sheet1_41-06농림16 4" xfId="472"/>
    <cellStyle name="ÅëÈ­_Sheet1_41-06농림16 4" xfId="473"/>
    <cellStyle name="AeE­_Sheet1_41-06농림16 40" xfId="2523"/>
    <cellStyle name="ÅëÈ­_Sheet1_41-06농림16 40" xfId="2524"/>
    <cellStyle name="AeE­_Sheet1_41-06농림16 41" xfId="2525"/>
    <cellStyle name="ÅëÈ­_Sheet1_41-06농림16 41" xfId="2526"/>
    <cellStyle name="AeE­_Sheet1_41-06농림16 5" xfId="474"/>
    <cellStyle name="ÅëÈ­_Sheet1_41-06농림16 5" xfId="475"/>
    <cellStyle name="AeE­_Sheet1_41-06농림16 6" xfId="476"/>
    <cellStyle name="ÅëÈ­_Sheet1_41-06농림16 6" xfId="477"/>
    <cellStyle name="AeE­_Sheet1_41-06농림16 7" xfId="478"/>
    <cellStyle name="ÅëÈ­_Sheet1_41-06농림16 7" xfId="479"/>
    <cellStyle name="AeE­_Sheet1_41-06농림16 8" xfId="480"/>
    <cellStyle name="ÅëÈ­_Sheet1_41-06농림16 8" xfId="481"/>
    <cellStyle name="AeE­_Sheet1_41-06농림16 9" xfId="482"/>
    <cellStyle name="ÅëÈ­_Sheet1_41-06농림16 9" xfId="483"/>
    <cellStyle name="AeE­_Sheet1_41-06농림41" xfId="484"/>
    <cellStyle name="ÅëÈ­_Sheet1_41-06농림41" xfId="485"/>
    <cellStyle name="AeE­_Sheet1_41-06농림41 10" xfId="486"/>
    <cellStyle name="ÅëÈ­_Sheet1_41-06농림41 10" xfId="487"/>
    <cellStyle name="AeE­_Sheet1_41-06농림41 11" xfId="488"/>
    <cellStyle name="ÅëÈ­_Sheet1_41-06농림41 11" xfId="489"/>
    <cellStyle name="AeE­_Sheet1_41-06농림41 12" xfId="2527"/>
    <cellStyle name="ÅëÈ­_Sheet1_41-06농림41 12" xfId="2528"/>
    <cellStyle name="AeE­_Sheet1_41-06농림41 12 10" xfId="2529"/>
    <cellStyle name="ÅëÈ­_Sheet1_41-06농림41 13" xfId="2530"/>
    <cellStyle name="AeE­_Sheet1_41-06농림41 14" xfId="2531"/>
    <cellStyle name="ÅëÈ­_Sheet1_41-06농림41 14" xfId="2532"/>
    <cellStyle name="AeE­_Sheet1_41-06농림41 15" xfId="2533"/>
    <cellStyle name="ÅëÈ­_Sheet1_41-06농림41 15" xfId="2534"/>
    <cellStyle name="AeE­_Sheet1_41-06농림41 16" xfId="2535"/>
    <cellStyle name="ÅëÈ­_Sheet1_41-06농림41 16" xfId="2536"/>
    <cellStyle name="AeE­_Sheet1_41-06농림41 17" xfId="2537"/>
    <cellStyle name="ÅëÈ­_Sheet1_41-06농림41 17" xfId="2538"/>
    <cellStyle name="AeE­_Sheet1_41-06농림41 18" xfId="2539"/>
    <cellStyle name="ÅëÈ­_Sheet1_41-06농림41 18" xfId="2540"/>
    <cellStyle name="AeE­_Sheet1_41-06농림41 19" xfId="2541"/>
    <cellStyle name="ÅëÈ­_Sheet1_41-06농림41 19" xfId="2542"/>
    <cellStyle name="AeE­_Sheet1_41-06농림41 2" xfId="490"/>
    <cellStyle name="ÅëÈ­_Sheet1_41-06농림41 2" xfId="491"/>
    <cellStyle name="AeE­_Sheet1_41-06농림41 20" xfId="2543"/>
    <cellStyle name="ÅëÈ­_Sheet1_41-06농림41 20" xfId="2544"/>
    <cellStyle name="AeE­_Sheet1_41-06농림41 21" xfId="2545"/>
    <cellStyle name="ÅëÈ­_Sheet1_41-06농림41 21" xfId="2546"/>
    <cellStyle name="AeE­_Sheet1_41-06농림41 22" xfId="2547"/>
    <cellStyle name="ÅëÈ­_Sheet1_41-06농림41 22" xfId="2548"/>
    <cellStyle name="AeE­_Sheet1_41-06농림41 23" xfId="2549"/>
    <cellStyle name="ÅëÈ­_Sheet1_41-06농림41 23" xfId="2550"/>
    <cellStyle name="AeE­_Sheet1_41-06농림41 24" xfId="2551"/>
    <cellStyle name="ÅëÈ­_Sheet1_41-06농림41 24" xfId="2552"/>
    <cellStyle name="AeE­_Sheet1_41-06농림41 25" xfId="2553"/>
    <cellStyle name="ÅëÈ­_Sheet1_41-06농림41 25" xfId="2554"/>
    <cellStyle name="AeE­_Sheet1_41-06농림41 26" xfId="2555"/>
    <cellStyle name="ÅëÈ­_Sheet1_41-06농림41 26" xfId="2556"/>
    <cellStyle name="AeE­_Sheet1_41-06농림41 27" xfId="2557"/>
    <cellStyle name="ÅëÈ­_Sheet1_41-06농림41 27" xfId="2558"/>
    <cellStyle name="AeE­_Sheet1_41-06농림41 28" xfId="2559"/>
    <cellStyle name="ÅëÈ­_Sheet1_41-06농림41 28" xfId="2560"/>
    <cellStyle name="AeE­_Sheet1_41-06농림41 29" xfId="2561"/>
    <cellStyle name="ÅëÈ­_Sheet1_41-06농림41 29" xfId="2562"/>
    <cellStyle name="AeE­_Sheet1_41-06농림41 3" xfId="492"/>
    <cellStyle name="ÅëÈ­_Sheet1_41-06농림41 3" xfId="493"/>
    <cellStyle name="AeE­_Sheet1_41-06농림41 30" xfId="2563"/>
    <cellStyle name="ÅëÈ­_Sheet1_41-06농림41 30" xfId="2564"/>
    <cellStyle name="AeE­_Sheet1_41-06농림41 31" xfId="2565"/>
    <cellStyle name="ÅëÈ­_Sheet1_41-06농림41 31" xfId="2566"/>
    <cellStyle name="AeE­_Sheet1_41-06농림41 32" xfId="2567"/>
    <cellStyle name="ÅëÈ­_Sheet1_41-06농림41 32" xfId="2568"/>
    <cellStyle name="AeE­_Sheet1_41-06농림41 33" xfId="2569"/>
    <cellStyle name="ÅëÈ­_Sheet1_41-06농림41 33" xfId="2570"/>
    <cellStyle name="AeE­_Sheet1_41-06농림41 34" xfId="2571"/>
    <cellStyle name="ÅëÈ­_Sheet1_41-06농림41 34" xfId="2572"/>
    <cellStyle name="AeE­_Sheet1_41-06농림41 35" xfId="2573"/>
    <cellStyle name="ÅëÈ­_Sheet1_41-06농림41 35" xfId="2574"/>
    <cellStyle name="AeE­_Sheet1_41-06농림41 36" xfId="2575"/>
    <cellStyle name="ÅëÈ­_Sheet1_41-06농림41 36" xfId="2576"/>
    <cellStyle name="AeE­_Sheet1_41-06농림41 37" xfId="2577"/>
    <cellStyle name="ÅëÈ­_Sheet1_41-06농림41 37" xfId="2578"/>
    <cellStyle name="AeE­_Sheet1_41-06농림41 38" xfId="2579"/>
    <cellStyle name="ÅëÈ­_Sheet1_41-06농림41 38" xfId="2580"/>
    <cellStyle name="AeE­_Sheet1_41-06농림41 39" xfId="2581"/>
    <cellStyle name="ÅëÈ­_Sheet1_41-06농림41 39" xfId="2582"/>
    <cellStyle name="AeE­_Sheet1_41-06농림41 4" xfId="494"/>
    <cellStyle name="ÅëÈ­_Sheet1_41-06농림41 4" xfId="495"/>
    <cellStyle name="AeE­_Sheet1_41-06농림41 40" xfId="2583"/>
    <cellStyle name="ÅëÈ­_Sheet1_41-06농림41 40" xfId="2584"/>
    <cellStyle name="AeE­_Sheet1_41-06농림41 41" xfId="2585"/>
    <cellStyle name="ÅëÈ­_Sheet1_41-06농림41 41" xfId="2586"/>
    <cellStyle name="AeE­_Sheet1_41-06농림41 5" xfId="496"/>
    <cellStyle name="ÅëÈ­_Sheet1_41-06농림41 5" xfId="497"/>
    <cellStyle name="AeE­_Sheet1_41-06농림41 6" xfId="498"/>
    <cellStyle name="ÅëÈ­_Sheet1_41-06농림41 6" xfId="499"/>
    <cellStyle name="AeE­_Sheet1_41-06농림41 7" xfId="500"/>
    <cellStyle name="ÅëÈ­_Sheet1_41-06농림41 7" xfId="501"/>
    <cellStyle name="AeE­_Sheet1_41-06농림41 8" xfId="502"/>
    <cellStyle name="ÅëÈ­_Sheet1_41-06농림41 8" xfId="503"/>
    <cellStyle name="AeE­_Sheet1_41-06농림41 9" xfId="504"/>
    <cellStyle name="ÅëÈ­_Sheet1_41-06농림41 9" xfId="505"/>
    <cellStyle name="AeE¡ⓒ [0]_INQUIRY ￠?￥i¨u¡AAⓒ￢Aⓒª " xfId="506"/>
    <cellStyle name="AeE¡ⓒ_INQUIRY ￠?￥i¨u¡AAⓒ￢Aⓒª " xfId="507"/>
    <cellStyle name="ALIGNMENT" xfId="508"/>
    <cellStyle name="AÞ¸¶ [0]_°eE¹_11¿a½A " xfId="509"/>
    <cellStyle name="ÄÞ¸¶ [0]_¼ÕÀÍ¿¹»ê" xfId="510"/>
    <cellStyle name="AÞ¸¶ [0]_¼OAI¿¹≫e" xfId="511"/>
    <cellStyle name="ÄÞ¸¶ [0]_ÀÎ°Çºñ,¿ÜÁÖºñ" xfId="512"/>
    <cellStyle name="AÞ¸¶ [0]_AI°Cºn,μμ±Þºn" xfId="513"/>
    <cellStyle name="ÄÞ¸¶ [0]_laroux" xfId="514"/>
    <cellStyle name="AÞ¸¶ [0]_laroux_1" xfId="515"/>
    <cellStyle name="ÄÞ¸¶ [0]_laroux_1" xfId="516"/>
    <cellStyle name="AÞ¸¶ [0]_laroux_1 10" xfId="517"/>
    <cellStyle name="ÄÞ¸¶ [0]_laroux_1 10" xfId="518"/>
    <cellStyle name="AÞ¸¶ [0]_laroux_1 11" xfId="519"/>
    <cellStyle name="ÄÞ¸¶ [0]_laroux_1 11" xfId="520"/>
    <cellStyle name="AÞ¸¶ [0]_laroux_1 12" xfId="2588"/>
    <cellStyle name="ÄÞ¸¶ [0]_laroux_1 12" xfId="2589"/>
    <cellStyle name="AÞ¸¶ [0]_laroux_1 12 10" xfId="2590"/>
    <cellStyle name="ÄÞ¸¶ [0]_laroux_1 13" xfId="2591"/>
    <cellStyle name="AÞ¸¶ [0]_laroux_1 14" xfId="2592"/>
    <cellStyle name="ÄÞ¸¶ [0]_laroux_1 14" xfId="2593"/>
    <cellStyle name="AÞ¸¶ [0]_laroux_1 15" xfId="2594"/>
    <cellStyle name="ÄÞ¸¶ [0]_laroux_1 15" xfId="2595"/>
    <cellStyle name="AÞ¸¶ [0]_laroux_1 16" xfId="2596"/>
    <cellStyle name="ÄÞ¸¶ [0]_laroux_1 16" xfId="2597"/>
    <cellStyle name="AÞ¸¶ [0]_laroux_1 17" xfId="2598"/>
    <cellStyle name="ÄÞ¸¶ [0]_laroux_1 17" xfId="2599"/>
    <cellStyle name="AÞ¸¶ [0]_laroux_1 18" xfId="2600"/>
    <cellStyle name="ÄÞ¸¶ [0]_laroux_1 18" xfId="2601"/>
    <cellStyle name="AÞ¸¶ [0]_laroux_1 19" xfId="2602"/>
    <cellStyle name="ÄÞ¸¶ [0]_laroux_1 19" xfId="2603"/>
    <cellStyle name="AÞ¸¶ [0]_laroux_1 2" xfId="521"/>
    <cellStyle name="ÄÞ¸¶ [0]_laroux_1 2" xfId="522"/>
    <cellStyle name="AÞ¸¶ [0]_laroux_1 20" xfId="2604"/>
    <cellStyle name="ÄÞ¸¶ [0]_laroux_1 20" xfId="2605"/>
    <cellStyle name="AÞ¸¶ [0]_laroux_1 21" xfId="2606"/>
    <cellStyle name="ÄÞ¸¶ [0]_laroux_1 21" xfId="2607"/>
    <cellStyle name="AÞ¸¶ [0]_laroux_1 22" xfId="2608"/>
    <cellStyle name="ÄÞ¸¶ [0]_laroux_1 22" xfId="2609"/>
    <cellStyle name="AÞ¸¶ [0]_laroux_1 23" xfId="2610"/>
    <cellStyle name="ÄÞ¸¶ [0]_laroux_1 23" xfId="2611"/>
    <cellStyle name="AÞ¸¶ [0]_laroux_1 24" xfId="2612"/>
    <cellStyle name="ÄÞ¸¶ [0]_laroux_1 24" xfId="2613"/>
    <cellStyle name="AÞ¸¶ [0]_laroux_1 25" xfId="2614"/>
    <cellStyle name="ÄÞ¸¶ [0]_laroux_1 25" xfId="2615"/>
    <cellStyle name="AÞ¸¶ [0]_laroux_1 26" xfId="2616"/>
    <cellStyle name="ÄÞ¸¶ [0]_laroux_1 26" xfId="2617"/>
    <cellStyle name="AÞ¸¶ [0]_laroux_1 27" xfId="2618"/>
    <cellStyle name="ÄÞ¸¶ [0]_laroux_1 27" xfId="2619"/>
    <cellStyle name="AÞ¸¶ [0]_laroux_1 28" xfId="2620"/>
    <cellStyle name="ÄÞ¸¶ [0]_laroux_1 28" xfId="2621"/>
    <cellStyle name="AÞ¸¶ [0]_laroux_1 29" xfId="2622"/>
    <cellStyle name="ÄÞ¸¶ [0]_laroux_1 29" xfId="2623"/>
    <cellStyle name="AÞ¸¶ [0]_laroux_1 3" xfId="523"/>
    <cellStyle name="ÄÞ¸¶ [0]_laroux_1 3" xfId="524"/>
    <cellStyle name="AÞ¸¶ [0]_laroux_1 30" xfId="2624"/>
    <cellStyle name="ÄÞ¸¶ [0]_laroux_1 30" xfId="2625"/>
    <cellStyle name="AÞ¸¶ [0]_laroux_1 31" xfId="2626"/>
    <cellStyle name="ÄÞ¸¶ [0]_laroux_1 31" xfId="2627"/>
    <cellStyle name="AÞ¸¶ [0]_laroux_1 32" xfId="2628"/>
    <cellStyle name="ÄÞ¸¶ [0]_laroux_1 32" xfId="2629"/>
    <cellStyle name="AÞ¸¶ [0]_laroux_1 33" xfId="2630"/>
    <cellStyle name="ÄÞ¸¶ [0]_laroux_1 33" xfId="2631"/>
    <cellStyle name="AÞ¸¶ [0]_laroux_1 34" xfId="2632"/>
    <cellStyle name="ÄÞ¸¶ [0]_laroux_1 34" xfId="2633"/>
    <cellStyle name="AÞ¸¶ [0]_laroux_1 35" xfId="2634"/>
    <cellStyle name="ÄÞ¸¶ [0]_laroux_1 35" xfId="2635"/>
    <cellStyle name="AÞ¸¶ [0]_laroux_1 36" xfId="2636"/>
    <cellStyle name="ÄÞ¸¶ [0]_laroux_1 36" xfId="2637"/>
    <cellStyle name="AÞ¸¶ [0]_laroux_1 37" xfId="2638"/>
    <cellStyle name="ÄÞ¸¶ [0]_laroux_1 37" xfId="2639"/>
    <cellStyle name="AÞ¸¶ [0]_laroux_1 38" xfId="2640"/>
    <cellStyle name="ÄÞ¸¶ [0]_laroux_1 38" xfId="2641"/>
    <cellStyle name="AÞ¸¶ [0]_laroux_1 39" xfId="2642"/>
    <cellStyle name="ÄÞ¸¶ [0]_laroux_1 39" xfId="2643"/>
    <cellStyle name="AÞ¸¶ [0]_laroux_1 4" xfId="525"/>
    <cellStyle name="ÄÞ¸¶ [0]_laroux_1 4" xfId="526"/>
    <cellStyle name="AÞ¸¶ [0]_laroux_1 40" xfId="2644"/>
    <cellStyle name="ÄÞ¸¶ [0]_laroux_1 40" xfId="2645"/>
    <cellStyle name="AÞ¸¶ [0]_laroux_1 41" xfId="2646"/>
    <cellStyle name="ÄÞ¸¶ [0]_laroux_1 41" xfId="2647"/>
    <cellStyle name="AÞ¸¶ [0]_laroux_1 5" xfId="527"/>
    <cellStyle name="ÄÞ¸¶ [0]_laroux_1 5" xfId="528"/>
    <cellStyle name="AÞ¸¶ [0]_laroux_1 6" xfId="529"/>
    <cellStyle name="ÄÞ¸¶ [0]_laroux_1 6" xfId="530"/>
    <cellStyle name="AÞ¸¶ [0]_laroux_1 7" xfId="531"/>
    <cellStyle name="ÄÞ¸¶ [0]_laroux_1 7" xfId="532"/>
    <cellStyle name="AÞ¸¶ [0]_laroux_1 8" xfId="533"/>
    <cellStyle name="ÄÞ¸¶ [0]_laroux_1 8" xfId="534"/>
    <cellStyle name="AÞ¸¶ [0]_laroux_1 9" xfId="535"/>
    <cellStyle name="ÄÞ¸¶ [0]_laroux_1 9" xfId="536"/>
    <cellStyle name="AÞ¸¶ [0]_Sheet1" xfId="537"/>
    <cellStyle name="ÄÞ¸¶ [0]_Sheet1" xfId="538"/>
    <cellStyle name="AÞ¸¶ [0]_Sheet1 10" xfId="539"/>
    <cellStyle name="ÄÞ¸¶ [0]_Sheet1 10" xfId="540"/>
    <cellStyle name="AÞ¸¶ [0]_Sheet1 11" xfId="541"/>
    <cellStyle name="ÄÞ¸¶ [0]_Sheet1 11" xfId="542"/>
    <cellStyle name="AÞ¸¶ [0]_Sheet1 12" xfId="2648"/>
    <cellStyle name="ÄÞ¸¶ [0]_Sheet1 12" xfId="2649"/>
    <cellStyle name="AÞ¸¶ [0]_Sheet1 12 10" xfId="2650"/>
    <cellStyle name="ÄÞ¸¶ [0]_Sheet1 13" xfId="2651"/>
    <cellStyle name="AÞ¸¶ [0]_Sheet1 14" xfId="2652"/>
    <cellStyle name="ÄÞ¸¶ [0]_Sheet1 14" xfId="2653"/>
    <cellStyle name="AÞ¸¶ [0]_Sheet1 15" xfId="2654"/>
    <cellStyle name="ÄÞ¸¶ [0]_Sheet1 15" xfId="2655"/>
    <cellStyle name="AÞ¸¶ [0]_Sheet1 16" xfId="2656"/>
    <cellStyle name="ÄÞ¸¶ [0]_Sheet1 16" xfId="2657"/>
    <cellStyle name="AÞ¸¶ [0]_Sheet1 17" xfId="2658"/>
    <cellStyle name="ÄÞ¸¶ [0]_Sheet1 17" xfId="2659"/>
    <cellStyle name="AÞ¸¶ [0]_Sheet1 18" xfId="2660"/>
    <cellStyle name="ÄÞ¸¶ [0]_Sheet1 18" xfId="2661"/>
    <cellStyle name="AÞ¸¶ [0]_Sheet1 19" xfId="2662"/>
    <cellStyle name="ÄÞ¸¶ [0]_Sheet1 19" xfId="2663"/>
    <cellStyle name="AÞ¸¶ [0]_Sheet1 2" xfId="543"/>
    <cellStyle name="ÄÞ¸¶ [0]_Sheet1 2" xfId="544"/>
    <cellStyle name="AÞ¸¶ [0]_Sheet1 20" xfId="2664"/>
    <cellStyle name="ÄÞ¸¶ [0]_Sheet1 20" xfId="2665"/>
    <cellStyle name="AÞ¸¶ [0]_Sheet1 21" xfId="2666"/>
    <cellStyle name="ÄÞ¸¶ [0]_Sheet1 21" xfId="2667"/>
    <cellStyle name="AÞ¸¶ [0]_Sheet1 22" xfId="2668"/>
    <cellStyle name="ÄÞ¸¶ [0]_Sheet1 22" xfId="2669"/>
    <cellStyle name="AÞ¸¶ [0]_Sheet1 23" xfId="2670"/>
    <cellStyle name="ÄÞ¸¶ [0]_Sheet1 23" xfId="2671"/>
    <cellStyle name="AÞ¸¶ [0]_Sheet1 24" xfId="2672"/>
    <cellStyle name="ÄÞ¸¶ [0]_Sheet1 24" xfId="2673"/>
    <cellStyle name="AÞ¸¶ [0]_Sheet1 25" xfId="2674"/>
    <cellStyle name="ÄÞ¸¶ [0]_Sheet1 25" xfId="2675"/>
    <cellStyle name="AÞ¸¶ [0]_Sheet1 26" xfId="2676"/>
    <cellStyle name="ÄÞ¸¶ [0]_Sheet1 26" xfId="2677"/>
    <cellStyle name="AÞ¸¶ [0]_Sheet1 27" xfId="2678"/>
    <cellStyle name="ÄÞ¸¶ [0]_Sheet1 27" xfId="2679"/>
    <cellStyle name="AÞ¸¶ [0]_Sheet1 28" xfId="2680"/>
    <cellStyle name="ÄÞ¸¶ [0]_Sheet1 28" xfId="2681"/>
    <cellStyle name="AÞ¸¶ [0]_Sheet1 29" xfId="2682"/>
    <cellStyle name="ÄÞ¸¶ [0]_Sheet1 29" xfId="2683"/>
    <cellStyle name="AÞ¸¶ [0]_Sheet1 3" xfId="545"/>
    <cellStyle name="ÄÞ¸¶ [0]_Sheet1 3" xfId="546"/>
    <cellStyle name="AÞ¸¶ [0]_Sheet1 30" xfId="2684"/>
    <cellStyle name="ÄÞ¸¶ [0]_Sheet1 30" xfId="2685"/>
    <cellStyle name="AÞ¸¶ [0]_Sheet1 31" xfId="2686"/>
    <cellStyle name="ÄÞ¸¶ [0]_Sheet1 31" xfId="2687"/>
    <cellStyle name="AÞ¸¶ [0]_Sheet1 32" xfId="2688"/>
    <cellStyle name="ÄÞ¸¶ [0]_Sheet1 32" xfId="2689"/>
    <cellStyle name="AÞ¸¶ [0]_Sheet1 33" xfId="2690"/>
    <cellStyle name="ÄÞ¸¶ [0]_Sheet1 33" xfId="2691"/>
    <cellStyle name="AÞ¸¶ [0]_Sheet1 34" xfId="2692"/>
    <cellStyle name="ÄÞ¸¶ [0]_Sheet1 34" xfId="2693"/>
    <cellStyle name="AÞ¸¶ [0]_Sheet1 35" xfId="2694"/>
    <cellStyle name="ÄÞ¸¶ [0]_Sheet1 35" xfId="2695"/>
    <cellStyle name="AÞ¸¶ [0]_Sheet1 36" xfId="2696"/>
    <cellStyle name="ÄÞ¸¶ [0]_Sheet1 36" xfId="2697"/>
    <cellStyle name="AÞ¸¶ [0]_Sheet1 37" xfId="2698"/>
    <cellStyle name="ÄÞ¸¶ [0]_Sheet1 37" xfId="2699"/>
    <cellStyle name="AÞ¸¶ [0]_Sheet1 38" xfId="2700"/>
    <cellStyle name="ÄÞ¸¶ [0]_Sheet1 38" xfId="2701"/>
    <cellStyle name="AÞ¸¶ [0]_Sheet1 39" xfId="2702"/>
    <cellStyle name="ÄÞ¸¶ [0]_Sheet1 39" xfId="2703"/>
    <cellStyle name="AÞ¸¶ [0]_Sheet1 4" xfId="547"/>
    <cellStyle name="ÄÞ¸¶ [0]_Sheet1 4" xfId="548"/>
    <cellStyle name="AÞ¸¶ [0]_Sheet1 40" xfId="2704"/>
    <cellStyle name="ÄÞ¸¶ [0]_Sheet1 40" xfId="2705"/>
    <cellStyle name="AÞ¸¶ [0]_Sheet1 41" xfId="2706"/>
    <cellStyle name="ÄÞ¸¶ [0]_Sheet1 41" xfId="2707"/>
    <cellStyle name="AÞ¸¶ [0]_Sheet1 5" xfId="549"/>
    <cellStyle name="ÄÞ¸¶ [0]_Sheet1 5" xfId="550"/>
    <cellStyle name="AÞ¸¶ [0]_Sheet1 6" xfId="551"/>
    <cellStyle name="ÄÞ¸¶ [0]_Sheet1 6" xfId="552"/>
    <cellStyle name="AÞ¸¶ [0]_Sheet1 7" xfId="553"/>
    <cellStyle name="ÄÞ¸¶ [0]_Sheet1 7" xfId="554"/>
    <cellStyle name="AÞ¸¶ [0]_Sheet1 8" xfId="555"/>
    <cellStyle name="ÄÞ¸¶ [0]_Sheet1 8" xfId="556"/>
    <cellStyle name="AÞ¸¶ [0]_Sheet1 9" xfId="557"/>
    <cellStyle name="ÄÞ¸¶ [0]_Sheet1 9" xfId="558"/>
    <cellStyle name="AÞ¸¶_°eE¹_11¿a½A " xfId="559"/>
    <cellStyle name="ÄÞ¸¶_¼ÕÀÍ¿¹»ê" xfId="560"/>
    <cellStyle name="AÞ¸¶_¼OAI¿¹≫e" xfId="561"/>
    <cellStyle name="ÄÞ¸¶_ÀÎ°Çºñ,¿ÜÁÖºñ" xfId="562"/>
    <cellStyle name="AÞ¸¶_AI°Cºn,μμ±Þºn" xfId="563"/>
    <cellStyle name="ÄÞ¸¶_laroux" xfId="564"/>
    <cellStyle name="AÞ¸¶_laroux_1" xfId="565"/>
    <cellStyle name="ÄÞ¸¶_laroux_1" xfId="566"/>
    <cellStyle name="AÞ¸¶_laroux_1 10" xfId="567"/>
    <cellStyle name="ÄÞ¸¶_laroux_1 10" xfId="568"/>
    <cellStyle name="AÞ¸¶_laroux_1 11" xfId="569"/>
    <cellStyle name="ÄÞ¸¶_laroux_1 11" xfId="570"/>
    <cellStyle name="AÞ¸¶_laroux_1 12" xfId="2708"/>
    <cellStyle name="ÄÞ¸¶_laroux_1 12" xfId="2709"/>
    <cellStyle name="AÞ¸¶_laroux_1 12 10" xfId="2710"/>
    <cellStyle name="ÄÞ¸¶_laroux_1 13" xfId="2711"/>
    <cellStyle name="AÞ¸¶_laroux_1 14" xfId="2712"/>
    <cellStyle name="ÄÞ¸¶_laroux_1 14" xfId="2713"/>
    <cellStyle name="AÞ¸¶_laroux_1 15" xfId="2714"/>
    <cellStyle name="ÄÞ¸¶_laroux_1 15" xfId="2715"/>
    <cellStyle name="AÞ¸¶_laroux_1 16" xfId="2716"/>
    <cellStyle name="ÄÞ¸¶_laroux_1 16" xfId="2717"/>
    <cellStyle name="AÞ¸¶_laroux_1 17" xfId="2718"/>
    <cellStyle name="ÄÞ¸¶_laroux_1 17" xfId="2719"/>
    <cellStyle name="AÞ¸¶_laroux_1 18" xfId="2720"/>
    <cellStyle name="ÄÞ¸¶_laroux_1 18" xfId="2721"/>
    <cellStyle name="AÞ¸¶_laroux_1 19" xfId="2722"/>
    <cellStyle name="ÄÞ¸¶_laroux_1 19" xfId="2723"/>
    <cellStyle name="AÞ¸¶_laroux_1 2" xfId="571"/>
    <cellStyle name="ÄÞ¸¶_laroux_1 2" xfId="572"/>
    <cellStyle name="AÞ¸¶_laroux_1 20" xfId="2724"/>
    <cellStyle name="ÄÞ¸¶_laroux_1 20" xfId="2725"/>
    <cellStyle name="AÞ¸¶_laroux_1 21" xfId="2726"/>
    <cellStyle name="ÄÞ¸¶_laroux_1 21" xfId="2727"/>
    <cellStyle name="AÞ¸¶_laroux_1 22" xfId="2728"/>
    <cellStyle name="ÄÞ¸¶_laroux_1 22" xfId="2729"/>
    <cellStyle name="AÞ¸¶_laroux_1 23" xfId="2730"/>
    <cellStyle name="ÄÞ¸¶_laroux_1 23" xfId="2731"/>
    <cellStyle name="AÞ¸¶_laroux_1 24" xfId="2732"/>
    <cellStyle name="ÄÞ¸¶_laroux_1 24" xfId="2733"/>
    <cellStyle name="AÞ¸¶_laroux_1 25" xfId="2734"/>
    <cellStyle name="ÄÞ¸¶_laroux_1 25" xfId="2735"/>
    <cellStyle name="AÞ¸¶_laroux_1 26" xfId="2736"/>
    <cellStyle name="ÄÞ¸¶_laroux_1 26" xfId="2737"/>
    <cellStyle name="AÞ¸¶_laroux_1 27" xfId="2738"/>
    <cellStyle name="ÄÞ¸¶_laroux_1 27" xfId="2739"/>
    <cellStyle name="AÞ¸¶_laroux_1 28" xfId="2740"/>
    <cellStyle name="ÄÞ¸¶_laroux_1 28" xfId="2741"/>
    <cellStyle name="AÞ¸¶_laroux_1 29" xfId="2742"/>
    <cellStyle name="ÄÞ¸¶_laroux_1 29" xfId="2743"/>
    <cellStyle name="AÞ¸¶_laroux_1 3" xfId="573"/>
    <cellStyle name="ÄÞ¸¶_laroux_1 3" xfId="574"/>
    <cellStyle name="AÞ¸¶_laroux_1 30" xfId="2744"/>
    <cellStyle name="ÄÞ¸¶_laroux_1 30" xfId="2745"/>
    <cellStyle name="AÞ¸¶_laroux_1 31" xfId="2746"/>
    <cellStyle name="ÄÞ¸¶_laroux_1 31" xfId="2747"/>
    <cellStyle name="AÞ¸¶_laroux_1 32" xfId="2748"/>
    <cellStyle name="ÄÞ¸¶_laroux_1 32" xfId="2749"/>
    <cellStyle name="AÞ¸¶_laroux_1 33" xfId="2750"/>
    <cellStyle name="ÄÞ¸¶_laroux_1 33" xfId="2751"/>
    <cellStyle name="AÞ¸¶_laroux_1 34" xfId="2752"/>
    <cellStyle name="ÄÞ¸¶_laroux_1 34" xfId="2753"/>
    <cellStyle name="AÞ¸¶_laroux_1 35" xfId="2754"/>
    <cellStyle name="ÄÞ¸¶_laroux_1 35" xfId="2755"/>
    <cellStyle name="AÞ¸¶_laroux_1 36" xfId="2756"/>
    <cellStyle name="ÄÞ¸¶_laroux_1 36" xfId="2757"/>
    <cellStyle name="AÞ¸¶_laroux_1 37" xfId="2758"/>
    <cellStyle name="ÄÞ¸¶_laroux_1 37" xfId="2759"/>
    <cellStyle name="AÞ¸¶_laroux_1 38" xfId="2760"/>
    <cellStyle name="ÄÞ¸¶_laroux_1 38" xfId="2761"/>
    <cellStyle name="AÞ¸¶_laroux_1 39" xfId="2762"/>
    <cellStyle name="ÄÞ¸¶_laroux_1 39" xfId="2763"/>
    <cellStyle name="AÞ¸¶_laroux_1 4" xfId="575"/>
    <cellStyle name="ÄÞ¸¶_laroux_1 4" xfId="576"/>
    <cellStyle name="AÞ¸¶_laroux_1 40" xfId="2764"/>
    <cellStyle name="ÄÞ¸¶_laroux_1 40" xfId="2765"/>
    <cellStyle name="AÞ¸¶_laroux_1 41" xfId="2766"/>
    <cellStyle name="ÄÞ¸¶_laroux_1 41" xfId="2767"/>
    <cellStyle name="AÞ¸¶_laroux_1 5" xfId="577"/>
    <cellStyle name="ÄÞ¸¶_laroux_1 5" xfId="578"/>
    <cellStyle name="AÞ¸¶_laroux_1 6" xfId="579"/>
    <cellStyle name="ÄÞ¸¶_laroux_1 6" xfId="580"/>
    <cellStyle name="AÞ¸¶_laroux_1 7" xfId="581"/>
    <cellStyle name="ÄÞ¸¶_laroux_1 7" xfId="582"/>
    <cellStyle name="AÞ¸¶_laroux_1 8" xfId="583"/>
    <cellStyle name="ÄÞ¸¶_laroux_1 8" xfId="584"/>
    <cellStyle name="AÞ¸¶_laroux_1 9" xfId="585"/>
    <cellStyle name="ÄÞ¸¶_laroux_1 9" xfId="586"/>
    <cellStyle name="AÞ¸¶_Sheet1" xfId="587"/>
    <cellStyle name="ÄÞ¸¶_Sheet1" xfId="588"/>
    <cellStyle name="AÞ¸¶_Sheet1 10" xfId="589"/>
    <cellStyle name="ÄÞ¸¶_Sheet1 10" xfId="590"/>
    <cellStyle name="AÞ¸¶_Sheet1 11" xfId="591"/>
    <cellStyle name="ÄÞ¸¶_Sheet1 11" xfId="592"/>
    <cellStyle name="AÞ¸¶_Sheet1 12" xfId="2768"/>
    <cellStyle name="ÄÞ¸¶_Sheet1 12" xfId="2769"/>
    <cellStyle name="AÞ¸¶_Sheet1 12 10" xfId="2770"/>
    <cellStyle name="ÄÞ¸¶_Sheet1 13" xfId="2771"/>
    <cellStyle name="AÞ¸¶_Sheet1 14" xfId="2772"/>
    <cellStyle name="ÄÞ¸¶_Sheet1 14" xfId="2773"/>
    <cellStyle name="AÞ¸¶_Sheet1 15" xfId="2774"/>
    <cellStyle name="ÄÞ¸¶_Sheet1 15" xfId="2775"/>
    <cellStyle name="AÞ¸¶_Sheet1 16" xfId="2776"/>
    <cellStyle name="ÄÞ¸¶_Sheet1 16" xfId="2777"/>
    <cellStyle name="AÞ¸¶_Sheet1 17" xfId="2778"/>
    <cellStyle name="ÄÞ¸¶_Sheet1 17" xfId="2779"/>
    <cellStyle name="AÞ¸¶_Sheet1 18" xfId="2780"/>
    <cellStyle name="ÄÞ¸¶_Sheet1 18" xfId="2781"/>
    <cellStyle name="AÞ¸¶_Sheet1 19" xfId="2782"/>
    <cellStyle name="ÄÞ¸¶_Sheet1 19" xfId="2783"/>
    <cellStyle name="AÞ¸¶_Sheet1 2" xfId="593"/>
    <cellStyle name="ÄÞ¸¶_Sheet1 2" xfId="594"/>
    <cellStyle name="AÞ¸¶_Sheet1 20" xfId="2784"/>
    <cellStyle name="ÄÞ¸¶_Sheet1 20" xfId="2785"/>
    <cellStyle name="AÞ¸¶_Sheet1 21" xfId="2786"/>
    <cellStyle name="ÄÞ¸¶_Sheet1 21" xfId="2787"/>
    <cellStyle name="AÞ¸¶_Sheet1 22" xfId="2788"/>
    <cellStyle name="ÄÞ¸¶_Sheet1 22" xfId="2789"/>
    <cellStyle name="AÞ¸¶_Sheet1 23" xfId="2790"/>
    <cellStyle name="ÄÞ¸¶_Sheet1 23" xfId="2791"/>
    <cellStyle name="AÞ¸¶_Sheet1 24" xfId="2792"/>
    <cellStyle name="ÄÞ¸¶_Sheet1 24" xfId="2793"/>
    <cellStyle name="AÞ¸¶_Sheet1 25" xfId="2794"/>
    <cellStyle name="ÄÞ¸¶_Sheet1 25" xfId="2795"/>
    <cellStyle name="AÞ¸¶_Sheet1 26" xfId="2796"/>
    <cellStyle name="ÄÞ¸¶_Sheet1 26" xfId="2797"/>
    <cellStyle name="AÞ¸¶_Sheet1 27" xfId="2798"/>
    <cellStyle name="ÄÞ¸¶_Sheet1 27" xfId="2799"/>
    <cellStyle name="AÞ¸¶_Sheet1 28" xfId="2800"/>
    <cellStyle name="ÄÞ¸¶_Sheet1 28" xfId="2801"/>
    <cellStyle name="AÞ¸¶_Sheet1 29" xfId="2802"/>
    <cellStyle name="ÄÞ¸¶_Sheet1 29" xfId="2803"/>
    <cellStyle name="AÞ¸¶_Sheet1 3" xfId="595"/>
    <cellStyle name="ÄÞ¸¶_Sheet1 3" xfId="596"/>
    <cellStyle name="AÞ¸¶_Sheet1 30" xfId="2804"/>
    <cellStyle name="ÄÞ¸¶_Sheet1 30" xfId="2805"/>
    <cellStyle name="AÞ¸¶_Sheet1 31" xfId="2806"/>
    <cellStyle name="ÄÞ¸¶_Sheet1 31" xfId="2807"/>
    <cellStyle name="AÞ¸¶_Sheet1 32" xfId="2808"/>
    <cellStyle name="ÄÞ¸¶_Sheet1 32" xfId="2809"/>
    <cellStyle name="AÞ¸¶_Sheet1 33" xfId="2810"/>
    <cellStyle name="ÄÞ¸¶_Sheet1 33" xfId="2811"/>
    <cellStyle name="AÞ¸¶_Sheet1 34" xfId="2812"/>
    <cellStyle name="ÄÞ¸¶_Sheet1 34" xfId="2813"/>
    <cellStyle name="AÞ¸¶_Sheet1 35" xfId="2814"/>
    <cellStyle name="ÄÞ¸¶_Sheet1 35" xfId="2815"/>
    <cellStyle name="AÞ¸¶_Sheet1 36" xfId="2816"/>
    <cellStyle name="ÄÞ¸¶_Sheet1 36" xfId="2817"/>
    <cellStyle name="AÞ¸¶_Sheet1 37" xfId="2818"/>
    <cellStyle name="ÄÞ¸¶_Sheet1 37" xfId="2819"/>
    <cellStyle name="AÞ¸¶_Sheet1 38" xfId="2820"/>
    <cellStyle name="ÄÞ¸¶_Sheet1 38" xfId="2821"/>
    <cellStyle name="AÞ¸¶_Sheet1 39" xfId="2822"/>
    <cellStyle name="ÄÞ¸¶_Sheet1 39" xfId="2823"/>
    <cellStyle name="AÞ¸¶_Sheet1 4" xfId="597"/>
    <cellStyle name="ÄÞ¸¶_Sheet1 4" xfId="598"/>
    <cellStyle name="AÞ¸¶_Sheet1 40" xfId="2824"/>
    <cellStyle name="ÄÞ¸¶_Sheet1 40" xfId="2825"/>
    <cellStyle name="AÞ¸¶_Sheet1 41" xfId="2826"/>
    <cellStyle name="ÄÞ¸¶_Sheet1 41" xfId="2827"/>
    <cellStyle name="AÞ¸¶_Sheet1 5" xfId="599"/>
    <cellStyle name="ÄÞ¸¶_Sheet1 5" xfId="600"/>
    <cellStyle name="AÞ¸¶_Sheet1 6" xfId="601"/>
    <cellStyle name="ÄÞ¸¶_Sheet1 6" xfId="602"/>
    <cellStyle name="AÞ¸¶_Sheet1 7" xfId="603"/>
    <cellStyle name="ÄÞ¸¶_Sheet1 7" xfId="604"/>
    <cellStyle name="AÞ¸¶_Sheet1 8" xfId="605"/>
    <cellStyle name="ÄÞ¸¶_Sheet1 8" xfId="606"/>
    <cellStyle name="AÞ¸¶_Sheet1 9" xfId="607"/>
    <cellStyle name="ÄÞ¸¶_Sheet1 9" xfId="608"/>
    <cellStyle name="AÞ¸¶_Sheet1_41-06농림16" xfId="609"/>
    <cellStyle name="ÄÞ¸¶_Sheet1_41-06농림16" xfId="610"/>
    <cellStyle name="AÞ¸¶_Sheet1_41-06농림16 10" xfId="611"/>
    <cellStyle name="ÄÞ¸¶_Sheet1_41-06농림16 10" xfId="612"/>
    <cellStyle name="AÞ¸¶_Sheet1_41-06농림16 11" xfId="613"/>
    <cellStyle name="ÄÞ¸¶_Sheet1_41-06농림16 11" xfId="614"/>
    <cellStyle name="AÞ¸¶_Sheet1_41-06농림16 12" xfId="2828"/>
    <cellStyle name="ÄÞ¸¶_Sheet1_41-06농림16 12" xfId="2829"/>
    <cellStyle name="AÞ¸¶_Sheet1_41-06농림16 12 10" xfId="2830"/>
    <cellStyle name="ÄÞ¸¶_Sheet1_41-06농림16 13" xfId="2831"/>
    <cellStyle name="AÞ¸¶_Sheet1_41-06농림16 14" xfId="2832"/>
    <cellStyle name="ÄÞ¸¶_Sheet1_41-06농림16 14" xfId="2833"/>
    <cellStyle name="AÞ¸¶_Sheet1_41-06농림16 15" xfId="2834"/>
    <cellStyle name="ÄÞ¸¶_Sheet1_41-06농림16 15" xfId="2835"/>
    <cellStyle name="AÞ¸¶_Sheet1_41-06농림16 16" xfId="2836"/>
    <cellStyle name="ÄÞ¸¶_Sheet1_41-06농림16 16" xfId="2837"/>
    <cellStyle name="AÞ¸¶_Sheet1_41-06농림16 17" xfId="2838"/>
    <cellStyle name="ÄÞ¸¶_Sheet1_41-06농림16 17" xfId="2839"/>
    <cellStyle name="AÞ¸¶_Sheet1_41-06농림16 18" xfId="2840"/>
    <cellStyle name="ÄÞ¸¶_Sheet1_41-06농림16 18" xfId="2841"/>
    <cellStyle name="AÞ¸¶_Sheet1_41-06농림16 19" xfId="2842"/>
    <cellStyle name="ÄÞ¸¶_Sheet1_41-06농림16 19" xfId="2843"/>
    <cellStyle name="AÞ¸¶_Sheet1_41-06농림16 2" xfId="615"/>
    <cellStyle name="ÄÞ¸¶_Sheet1_41-06농림16 2" xfId="616"/>
    <cellStyle name="AÞ¸¶_Sheet1_41-06농림16 20" xfId="2844"/>
    <cellStyle name="ÄÞ¸¶_Sheet1_41-06농림16 20" xfId="2845"/>
    <cellStyle name="AÞ¸¶_Sheet1_41-06농림16 21" xfId="2846"/>
    <cellStyle name="ÄÞ¸¶_Sheet1_41-06농림16 21" xfId="2847"/>
    <cellStyle name="AÞ¸¶_Sheet1_41-06농림16 22" xfId="2848"/>
    <cellStyle name="ÄÞ¸¶_Sheet1_41-06농림16 22" xfId="2849"/>
    <cellStyle name="AÞ¸¶_Sheet1_41-06농림16 23" xfId="2850"/>
    <cellStyle name="ÄÞ¸¶_Sheet1_41-06농림16 23" xfId="2851"/>
    <cellStyle name="AÞ¸¶_Sheet1_41-06농림16 24" xfId="2852"/>
    <cellStyle name="ÄÞ¸¶_Sheet1_41-06농림16 24" xfId="2853"/>
    <cellStyle name="AÞ¸¶_Sheet1_41-06농림16 25" xfId="2854"/>
    <cellStyle name="ÄÞ¸¶_Sheet1_41-06농림16 25" xfId="2855"/>
    <cellStyle name="AÞ¸¶_Sheet1_41-06농림16 26" xfId="2856"/>
    <cellStyle name="ÄÞ¸¶_Sheet1_41-06농림16 26" xfId="2857"/>
    <cellStyle name="AÞ¸¶_Sheet1_41-06농림16 27" xfId="2858"/>
    <cellStyle name="ÄÞ¸¶_Sheet1_41-06농림16 27" xfId="2859"/>
    <cellStyle name="AÞ¸¶_Sheet1_41-06농림16 28" xfId="2860"/>
    <cellStyle name="ÄÞ¸¶_Sheet1_41-06농림16 28" xfId="2861"/>
    <cellStyle name="AÞ¸¶_Sheet1_41-06농림16 29" xfId="2862"/>
    <cellStyle name="ÄÞ¸¶_Sheet1_41-06농림16 29" xfId="2863"/>
    <cellStyle name="AÞ¸¶_Sheet1_41-06농림16 3" xfId="617"/>
    <cellStyle name="ÄÞ¸¶_Sheet1_41-06농림16 3" xfId="618"/>
    <cellStyle name="AÞ¸¶_Sheet1_41-06농림16 30" xfId="2864"/>
    <cellStyle name="ÄÞ¸¶_Sheet1_41-06농림16 30" xfId="2865"/>
    <cellStyle name="AÞ¸¶_Sheet1_41-06농림16 31" xfId="2866"/>
    <cellStyle name="ÄÞ¸¶_Sheet1_41-06농림16 31" xfId="2867"/>
    <cellStyle name="AÞ¸¶_Sheet1_41-06농림16 32" xfId="2868"/>
    <cellStyle name="ÄÞ¸¶_Sheet1_41-06농림16 32" xfId="2869"/>
    <cellStyle name="AÞ¸¶_Sheet1_41-06농림16 33" xfId="2870"/>
    <cellStyle name="ÄÞ¸¶_Sheet1_41-06농림16 33" xfId="2871"/>
    <cellStyle name="AÞ¸¶_Sheet1_41-06농림16 34" xfId="2872"/>
    <cellStyle name="ÄÞ¸¶_Sheet1_41-06농림16 34" xfId="2873"/>
    <cellStyle name="AÞ¸¶_Sheet1_41-06농림16 35" xfId="2874"/>
    <cellStyle name="ÄÞ¸¶_Sheet1_41-06농림16 35" xfId="2875"/>
    <cellStyle name="AÞ¸¶_Sheet1_41-06농림16 36" xfId="2876"/>
    <cellStyle name="ÄÞ¸¶_Sheet1_41-06농림16 36" xfId="2877"/>
    <cellStyle name="AÞ¸¶_Sheet1_41-06농림16 37" xfId="2878"/>
    <cellStyle name="ÄÞ¸¶_Sheet1_41-06농림16 37" xfId="2879"/>
    <cellStyle name="AÞ¸¶_Sheet1_41-06농림16 38" xfId="2880"/>
    <cellStyle name="ÄÞ¸¶_Sheet1_41-06농림16 38" xfId="2881"/>
    <cellStyle name="AÞ¸¶_Sheet1_41-06농림16 39" xfId="2882"/>
    <cellStyle name="ÄÞ¸¶_Sheet1_41-06농림16 39" xfId="2883"/>
    <cellStyle name="AÞ¸¶_Sheet1_41-06농림16 4" xfId="619"/>
    <cellStyle name="ÄÞ¸¶_Sheet1_41-06농림16 4" xfId="620"/>
    <cellStyle name="AÞ¸¶_Sheet1_41-06농림16 40" xfId="2884"/>
    <cellStyle name="ÄÞ¸¶_Sheet1_41-06농림16 40" xfId="2885"/>
    <cellStyle name="AÞ¸¶_Sheet1_41-06농림16 41" xfId="2886"/>
    <cellStyle name="ÄÞ¸¶_Sheet1_41-06농림16 41" xfId="2887"/>
    <cellStyle name="AÞ¸¶_Sheet1_41-06농림16 5" xfId="621"/>
    <cellStyle name="ÄÞ¸¶_Sheet1_41-06농림16 5" xfId="622"/>
    <cellStyle name="AÞ¸¶_Sheet1_41-06농림16 6" xfId="623"/>
    <cellStyle name="ÄÞ¸¶_Sheet1_41-06농림16 6" xfId="624"/>
    <cellStyle name="AÞ¸¶_Sheet1_41-06농림16 7" xfId="625"/>
    <cellStyle name="ÄÞ¸¶_Sheet1_41-06농림16 7" xfId="626"/>
    <cellStyle name="AÞ¸¶_Sheet1_41-06농림16 8" xfId="627"/>
    <cellStyle name="ÄÞ¸¶_Sheet1_41-06농림16 8" xfId="628"/>
    <cellStyle name="AÞ¸¶_Sheet1_41-06농림16 9" xfId="629"/>
    <cellStyle name="ÄÞ¸¶_Sheet1_41-06농림16 9" xfId="630"/>
    <cellStyle name="AÞ¸¶_Sheet1_41-06농림41" xfId="631"/>
    <cellStyle name="ÄÞ¸¶_Sheet1_41-06농림41" xfId="632"/>
    <cellStyle name="AÞ¸¶_Sheet1_41-06농림41 10" xfId="633"/>
    <cellStyle name="ÄÞ¸¶_Sheet1_41-06농림41 10" xfId="634"/>
    <cellStyle name="AÞ¸¶_Sheet1_41-06농림41 11" xfId="635"/>
    <cellStyle name="ÄÞ¸¶_Sheet1_41-06농림41 11" xfId="636"/>
    <cellStyle name="AÞ¸¶_Sheet1_41-06농림41 12" xfId="2888"/>
    <cellStyle name="ÄÞ¸¶_Sheet1_41-06농림41 12" xfId="2889"/>
    <cellStyle name="AÞ¸¶_Sheet1_41-06농림41 12 10" xfId="2890"/>
    <cellStyle name="ÄÞ¸¶_Sheet1_41-06농림41 13" xfId="2891"/>
    <cellStyle name="AÞ¸¶_Sheet1_41-06농림41 14" xfId="2892"/>
    <cellStyle name="ÄÞ¸¶_Sheet1_41-06농림41 14" xfId="2893"/>
    <cellStyle name="AÞ¸¶_Sheet1_41-06농림41 15" xfId="2894"/>
    <cellStyle name="ÄÞ¸¶_Sheet1_41-06농림41 15" xfId="2895"/>
    <cellStyle name="AÞ¸¶_Sheet1_41-06농림41 16" xfId="2896"/>
    <cellStyle name="ÄÞ¸¶_Sheet1_41-06농림41 16" xfId="2897"/>
    <cellStyle name="AÞ¸¶_Sheet1_41-06농림41 17" xfId="2898"/>
    <cellStyle name="ÄÞ¸¶_Sheet1_41-06농림41 17" xfId="2899"/>
    <cellStyle name="AÞ¸¶_Sheet1_41-06농림41 18" xfId="2900"/>
    <cellStyle name="ÄÞ¸¶_Sheet1_41-06농림41 18" xfId="2901"/>
    <cellStyle name="AÞ¸¶_Sheet1_41-06농림41 19" xfId="2902"/>
    <cellStyle name="ÄÞ¸¶_Sheet1_41-06농림41 19" xfId="2903"/>
    <cellStyle name="AÞ¸¶_Sheet1_41-06농림41 2" xfId="637"/>
    <cellStyle name="ÄÞ¸¶_Sheet1_41-06농림41 2" xfId="638"/>
    <cellStyle name="AÞ¸¶_Sheet1_41-06농림41 20" xfId="2904"/>
    <cellStyle name="ÄÞ¸¶_Sheet1_41-06농림41 20" xfId="2905"/>
    <cellStyle name="AÞ¸¶_Sheet1_41-06농림41 21" xfId="2906"/>
    <cellStyle name="ÄÞ¸¶_Sheet1_41-06농림41 21" xfId="2907"/>
    <cellStyle name="AÞ¸¶_Sheet1_41-06농림41 22" xfId="2908"/>
    <cellStyle name="ÄÞ¸¶_Sheet1_41-06농림41 22" xfId="2909"/>
    <cellStyle name="AÞ¸¶_Sheet1_41-06농림41 23" xfId="2910"/>
    <cellStyle name="ÄÞ¸¶_Sheet1_41-06농림41 23" xfId="2911"/>
    <cellStyle name="AÞ¸¶_Sheet1_41-06농림41 24" xfId="2912"/>
    <cellStyle name="ÄÞ¸¶_Sheet1_41-06농림41 24" xfId="2913"/>
    <cellStyle name="AÞ¸¶_Sheet1_41-06농림41 25" xfId="2914"/>
    <cellStyle name="ÄÞ¸¶_Sheet1_41-06농림41 25" xfId="2915"/>
    <cellStyle name="AÞ¸¶_Sheet1_41-06농림41 26" xfId="2916"/>
    <cellStyle name="ÄÞ¸¶_Sheet1_41-06농림41 26" xfId="2917"/>
    <cellStyle name="AÞ¸¶_Sheet1_41-06농림41 27" xfId="2918"/>
    <cellStyle name="ÄÞ¸¶_Sheet1_41-06농림41 27" xfId="2919"/>
    <cellStyle name="AÞ¸¶_Sheet1_41-06농림41 28" xfId="2920"/>
    <cellStyle name="ÄÞ¸¶_Sheet1_41-06농림41 28" xfId="2921"/>
    <cellStyle name="AÞ¸¶_Sheet1_41-06농림41 29" xfId="2922"/>
    <cellStyle name="ÄÞ¸¶_Sheet1_41-06농림41 29" xfId="2923"/>
    <cellStyle name="AÞ¸¶_Sheet1_41-06농림41 3" xfId="639"/>
    <cellStyle name="ÄÞ¸¶_Sheet1_41-06농림41 3" xfId="640"/>
    <cellStyle name="AÞ¸¶_Sheet1_41-06농림41 30" xfId="2924"/>
    <cellStyle name="ÄÞ¸¶_Sheet1_41-06농림41 30" xfId="2925"/>
    <cellStyle name="AÞ¸¶_Sheet1_41-06농림41 31" xfId="2926"/>
    <cellStyle name="ÄÞ¸¶_Sheet1_41-06농림41 31" xfId="2927"/>
    <cellStyle name="AÞ¸¶_Sheet1_41-06농림41 32" xfId="2928"/>
    <cellStyle name="ÄÞ¸¶_Sheet1_41-06농림41 32" xfId="2929"/>
    <cellStyle name="AÞ¸¶_Sheet1_41-06농림41 33" xfId="2930"/>
    <cellStyle name="ÄÞ¸¶_Sheet1_41-06농림41 33" xfId="2931"/>
    <cellStyle name="AÞ¸¶_Sheet1_41-06농림41 34" xfId="2932"/>
    <cellStyle name="ÄÞ¸¶_Sheet1_41-06농림41 34" xfId="2933"/>
    <cellStyle name="AÞ¸¶_Sheet1_41-06농림41 35" xfId="2934"/>
    <cellStyle name="ÄÞ¸¶_Sheet1_41-06농림41 35" xfId="2935"/>
    <cellStyle name="AÞ¸¶_Sheet1_41-06농림41 36" xfId="2936"/>
    <cellStyle name="ÄÞ¸¶_Sheet1_41-06농림41 36" xfId="2937"/>
    <cellStyle name="AÞ¸¶_Sheet1_41-06농림41 37" xfId="2938"/>
    <cellStyle name="ÄÞ¸¶_Sheet1_41-06농림41 37" xfId="2939"/>
    <cellStyle name="AÞ¸¶_Sheet1_41-06농림41 38" xfId="2940"/>
    <cellStyle name="ÄÞ¸¶_Sheet1_41-06농림41 38" xfId="2941"/>
    <cellStyle name="AÞ¸¶_Sheet1_41-06농림41 39" xfId="2942"/>
    <cellStyle name="ÄÞ¸¶_Sheet1_41-06농림41 39" xfId="2943"/>
    <cellStyle name="AÞ¸¶_Sheet1_41-06농림41 4" xfId="641"/>
    <cellStyle name="ÄÞ¸¶_Sheet1_41-06농림41 4" xfId="642"/>
    <cellStyle name="AÞ¸¶_Sheet1_41-06농림41 40" xfId="2944"/>
    <cellStyle name="ÄÞ¸¶_Sheet1_41-06농림41 40" xfId="2945"/>
    <cellStyle name="AÞ¸¶_Sheet1_41-06농림41 41" xfId="2946"/>
    <cellStyle name="ÄÞ¸¶_Sheet1_41-06농림41 41" xfId="2947"/>
    <cellStyle name="AÞ¸¶_Sheet1_41-06농림41 5" xfId="643"/>
    <cellStyle name="ÄÞ¸¶_Sheet1_41-06농림41 5" xfId="644"/>
    <cellStyle name="AÞ¸¶_Sheet1_41-06농림41 6" xfId="645"/>
    <cellStyle name="ÄÞ¸¶_Sheet1_41-06농림41 6" xfId="646"/>
    <cellStyle name="AÞ¸¶_Sheet1_41-06농림41 7" xfId="647"/>
    <cellStyle name="ÄÞ¸¶_Sheet1_41-06농림41 7" xfId="648"/>
    <cellStyle name="AÞ¸¶_Sheet1_41-06농림41 8" xfId="649"/>
    <cellStyle name="ÄÞ¸¶_Sheet1_41-06농림41 8" xfId="650"/>
    <cellStyle name="AÞ¸¶_Sheet1_41-06농림41 9" xfId="651"/>
    <cellStyle name="ÄÞ¸¶_Sheet1_41-06농림41 9" xfId="652"/>
    <cellStyle name="Bad" xfId="653"/>
    <cellStyle name="Bad 2" xfId="654"/>
    <cellStyle name="Bad 2 2" xfId="2948"/>
    <cellStyle name="Bad 3" xfId="2949"/>
    <cellStyle name="Bad_010_주택건설" xfId="2950"/>
    <cellStyle name="C¡IA¨ª_¡ic¨u¡A¨￢I¨￢¡Æ AN¡Æe " xfId="655"/>
    <cellStyle name="C￥AØ_¸AAa.¼OAI " xfId="656"/>
    <cellStyle name="Ç¥ÁØ_¼ÕÀÍ¿¹»ê" xfId="657"/>
    <cellStyle name="C￥AØ_¼OAI¿¹≫e" xfId="658"/>
    <cellStyle name="Ç¥ÁØ_ÀÎ°Çºñ,¿ÜÁÖºñ" xfId="659"/>
    <cellStyle name="C￥AØ_AI°Cºn,μμ±Þºn" xfId="660"/>
    <cellStyle name="Ç¥ÁØ_laroux" xfId="661"/>
    <cellStyle name="C￥AØ_laroux_1" xfId="662"/>
    <cellStyle name="Ç¥ÁØ_laroux_1" xfId="663"/>
    <cellStyle name="C￥AØ_laroux_1 10" xfId="664"/>
    <cellStyle name="Ç¥ÁØ_laroux_1 10" xfId="665"/>
    <cellStyle name="C￥AØ_laroux_1 11" xfId="666"/>
    <cellStyle name="Ç¥ÁØ_laroux_1 11" xfId="667"/>
    <cellStyle name="C￥AØ_laroux_1 12" xfId="2951"/>
    <cellStyle name="Ç¥ÁØ_laroux_1 12" xfId="2952"/>
    <cellStyle name="C￥AØ_laroux_1 13" xfId="2953"/>
    <cellStyle name="Ç¥ÁØ_laroux_1 13" xfId="2954"/>
    <cellStyle name="C￥AØ_laroux_1 14" xfId="2955"/>
    <cellStyle name="Ç¥ÁØ_laroux_1 14" xfId="2956"/>
    <cellStyle name="C￥AØ_laroux_1 15" xfId="2957"/>
    <cellStyle name="Ç¥ÁØ_laroux_1 15" xfId="2958"/>
    <cellStyle name="C￥AØ_laroux_1 16" xfId="2959"/>
    <cellStyle name="Ç¥ÁØ_laroux_1 16" xfId="2960"/>
    <cellStyle name="C￥AØ_laroux_1 17" xfId="2961"/>
    <cellStyle name="Ç¥ÁØ_laroux_1 17" xfId="2962"/>
    <cellStyle name="C￥AØ_laroux_1 18" xfId="2963"/>
    <cellStyle name="Ç¥ÁØ_laroux_1 18" xfId="2964"/>
    <cellStyle name="C￥AØ_laroux_1 19" xfId="2965"/>
    <cellStyle name="Ç¥ÁØ_laroux_1 19" xfId="2966"/>
    <cellStyle name="C￥AØ_laroux_1 2" xfId="668"/>
    <cellStyle name="Ç¥ÁØ_laroux_1 2" xfId="669"/>
    <cellStyle name="C￥AØ_laroux_1 20" xfId="2967"/>
    <cellStyle name="Ç¥ÁØ_laroux_1 20" xfId="2968"/>
    <cellStyle name="C￥AØ_laroux_1 21" xfId="2969"/>
    <cellStyle name="Ç¥ÁØ_laroux_1 21" xfId="2970"/>
    <cellStyle name="C￥AØ_laroux_1 22" xfId="2971"/>
    <cellStyle name="Ç¥ÁØ_laroux_1 22" xfId="2972"/>
    <cellStyle name="C￥AØ_laroux_1 23" xfId="2973"/>
    <cellStyle name="Ç¥ÁØ_laroux_1 23" xfId="2974"/>
    <cellStyle name="C￥AØ_laroux_1 24" xfId="2975"/>
    <cellStyle name="Ç¥ÁØ_laroux_1 24" xfId="2976"/>
    <cellStyle name="C￥AØ_laroux_1 25" xfId="2977"/>
    <cellStyle name="Ç¥ÁØ_laroux_1 25" xfId="2978"/>
    <cellStyle name="C￥AØ_laroux_1 26" xfId="2979"/>
    <cellStyle name="Ç¥ÁØ_laroux_1 26" xfId="2980"/>
    <cellStyle name="C￥AØ_laroux_1 27" xfId="2981"/>
    <cellStyle name="Ç¥ÁØ_laroux_1 27" xfId="2982"/>
    <cellStyle name="C￥AØ_laroux_1 28" xfId="2983"/>
    <cellStyle name="Ç¥ÁØ_laroux_1 28" xfId="2984"/>
    <cellStyle name="C￥AØ_laroux_1 29" xfId="2985"/>
    <cellStyle name="Ç¥ÁØ_laroux_1 29" xfId="2986"/>
    <cellStyle name="C￥AØ_laroux_1 3" xfId="670"/>
    <cellStyle name="Ç¥ÁØ_laroux_1 3" xfId="671"/>
    <cellStyle name="C￥AØ_laroux_1 30" xfId="2987"/>
    <cellStyle name="Ç¥ÁØ_laroux_1 30" xfId="2988"/>
    <cellStyle name="C￥AØ_laroux_1 31" xfId="2989"/>
    <cellStyle name="Ç¥ÁØ_laroux_1 31" xfId="2990"/>
    <cellStyle name="C￥AØ_laroux_1 32" xfId="2991"/>
    <cellStyle name="Ç¥ÁØ_laroux_1 32" xfId="2992"/>
    <cellStyle name="C￥AØ_laroux_1 33" xfId="2993"/>
    <cellStyle name="Ç¥ÁØ_laroux_1 33" xfId="2994"/>
    <cellStyle name="C￥AØ_laroux_1 34" xfId="2995"/>
    <cellStyle name="Ç¥ÁØ_laroux_1 34" xfId="2996"/>
    <cellStyle name="C￥AØ_laroux_1 35" xfId="2997"/>
    <cellStyle name="Ç¥ÁØ_laroux_1 35" xfId="2998"/>
    <cellStyle name="C￥AØ_laroux_1 36" xfId="2999"/>
    <cellStyle name="Ç¥ÁØ_laroux_1 36" xfId="3000"/>
    <cellStyle name="C￥AØ_laroux_1 37" xfId="3001"/>
    <cellStyle name="Ç¥ÁØ_laroux_1 37" xfId="3002"/>
    <cellStyle name="C￥AØ_laroux_1 38" xfId="3003"/>
    <cellStyle name="Ç¥ÁØ_laroux_1 38" xfId="3004"/>
    <cellStyle name="C￥AØ_laroux_1 39" xfId="3005"/>
    <cellStyle name="Ç¥ÁØ_laroux_1 39" xfId="3006"/>
    <cellStyle name="C￥AØ_laroux_1 4" xfId="672"/>
    <cellStyle name="Ç¥ÁØ_laroux_1 4" xfId="673"/>
    <cellStyle name="C￥AØ_laroux_1 40" xfId="3007"/>
    <cellStyle name="Ç¥ÁØ_laroux_1 40" xfId="3008"/>
    <cellStyle name="C￥AØ_laroux_1 41" xfId="3009"/>
    <cellStyle name="Ç¥ÁØ_laroux_1 41" xfId="3010"/>
    <cellStyle name="C￥AØ_laroux_1 5" xfId="674"/>
    <cellStyle name="Ç¥ÁØ_laroux_1 5" xfId="675"/>
    <cellStyle name="C￥AØ_laroux_1 6" xfId="676"/>
    <cellStyle name="Ç¥ÁØ_laroux_1 6" xfId="677"/>
    <cellStyle name="C￥AØ_laroux_1 7" xfId="678"/>
    <cellStyle name="Ç¥ÁØ_laroux_1 7" xfId="679"/>
    <cellStyle name="C￥AØ_laroux_1 8" xfId="680"/>
    <cellStyle name="Ç¥ÁØ_laroux_1 8" xfId="681"/>
    <cellStyle name="C￥AØ_laroux_1 9" xfId="682"/>
    <cellStyle name="Ç¥ÁØ_laroux_1 9" xfId="683"/>
    <cellStyle name="C￥AØ_laroux_1_Sheet1" xfId="684"/>
    <cellStyle name="Ç¥ÁØ_laroux_1_Sheet1" xfId="685"/>
    <cellStyle name="C￥AØ_laroux_1_Sheet1 10" xfId="686"/>
    <cellStyle name="Ç¥ÁØ_laroux_1_Sheet1 10" xfId="687"/>
    <cellStyle name="C￥AØ_laroux_1_Sheet1 11" xfId="688"/>
    <cellStyle name="Ç¥ÁØ_laroux_1_Sheet1 11" xfId="689"/>
    <cellStyle name="C￥AØ_laroux_1_Sheet1 12" xfId="3011"/>
    <cellStyle name="Ç¥ÁØ_laroux_1_Sheet1 12" xfId="3012"/>
    <cellStyle name="C￥AØ_laroux_1_Sheet1 12 10" xfId="3013"/>
    <cellStyle name="Ç¥ÁØ_laroux_1_Sheet1 13" xfId="3014"/>
    <cellStyle name="C￥AØ_laroux_1_Sheet1 14" xfId="3015"/>
    <cellStyle name="Ç¥ÁØ_laroux_1_Sheet1 14" xfId="3016"/>
    <cellStyle name="C￥AØ_laroux_1_Sheet1 15" xfId="3017"/>
    <cellStyle name="Ç¥ÁØ_laroux_1_Sheet1 15" xfId="3018"/>
    <cellStyle name="C￥AØ_laroux_1_Sheet1 16" xfId="3019"/>
    <cellStyle name="Ç¥ÁØ_laroux_1_Sheet1 16" xfId="3020"/>
    <cellStyle name="C￥AØ_laroux_1_Sheet1 17" xfId="3021"/>
    <cellStyle name="Ç¥ÁØ_laroux_1_Sheet1 17" xfId="3022"/>
    <cellStyle name="C￥AØ_laroux_1_Sheet1 18" xfId="3023"/>
    <cellStyle name="Ç¥ÁØ_laroux_1_Sheet1 18" xfId="3024"/>
    <cellStyle name="C￥AØ_laroux_1_Sheet1 19" xfId="3025"/>
    <cellStyle name="Ç¥ÁØ_laroux_1_Sheet1 19" xfId="3026"/>
    <cellStyle name="C￥AØ_laroux_1_Sheet1 2" xfId="690"/>
    <cellStyle name="Ç¥ÁØ_laroux_1_Sheet1 2" xfId="691"/>
    <cellStyle name="C￥AØ_laroux_1_Sheet1 20" xfId="3027"/>
    <cellStyle name="Ç¥ÁØ_laroux_1_Sheet1 20" xfId="3028"/>
    <cellStyle name="C￥AØ_laroux_1_Sheet1 21" xfId="3029"/>
    <cellStyle name="Ç¥ÁØ_laroux_1_Sheet1 21" xfId="3030"/>
    <cellStyle name="C￥AØ_laroux_1_Sheet1 22" xfId="3031"/>
    <cellStyle name="Ç¥ÁØ_laroux_1_Sheet1 22" xfId="3032"/>
    <cellStyle name="C￥AØ_laroux_1_Sheet1 23" xfId="3033"/>
    <cellStyle name="Ç¥ÁØ_laroux_1_Sheet1 23" xfId="3034"/>
    <cellStyle name="C￥AØ_laroux_1_Sheet1 24" xfId="3035"/>
    <cellStyle name="Ç¥ÁØ_laroux_1_Sheet1 24" xfId="3036"/>
    <cellStyle name="C￥AØ_laroux_1_Sheet1 25" xfId="3037"/>
    <cellStyle name="Ç¥ÁØ_laroux_1_Sheet1 25" xfId="3038"/>
    <cellStyle name="C￥AØ_laroux_1_Sheet1 26" xfId="3039"/>
    <cellStyle name="Ç¥ÁØ_laroux_1_Sheet1 26" xfId="3040"/>
    <cellStyle name="C￥AØ_laroux_1_Sheet1 27" xfId="3041"/>
    <cellStyle name="Ç¥ÁØ_laroux_1_Sheet1 27" xfId="3042"/>
    <cellStyle name="C￥AØ_laroux_1_Sheet1 28" xfId="3043"/>
    <cellStyle name="Ç¥ÁØ_laroux_1_Sheet1 28" xfId="3044"/>
    <cellStyle name="C￥AØ_laroux_1_Sheet1 29" xfId="3045"/>
    <cellStyle name="Ç¥ÁØ_laroux_1_Sheet1 29" xfId="3046"/>
    <cellStyle name="C￥AØ_laroux_1_Sheet1 3" xfId="692"/>
    <cellStyle name="Ç¥ÁØ_laroux_1_Sheet1 3" xfId="693"/>
    <cellStyle name="C￥AØ_laroux_1_Sheet1 30" xfId="3047"/>
    <cellStyle name="Ç¥ÁØ_laroux_1_Sheet1 30" xfId="3048"/>
    <cellStyle name="C￥AØ_laroux_1_Sheet1 31" xfId="3049"/>
    <cellStyle name="Ç¥ÁØ_laroux_1_Sheet1 31" xfId="3050"/>
    <cellStyle name="C￥AØ_laroux_1_Sheet1 32" xfId="3051"/>
    <cellStyle name="Ç¥ÁØ_laroux_1_Sheet1 32" xfId="3052"/>
    <cellStyle name="C￥AØ_laroux_1_Sheet1 33" xfId="3053"/>
    <cellStyle name="Ç¥ÁØ_laroux_1_Sheet1 33" xfId="3054"/>
    <cellStyle name="C￥AØ_laroux_1_Sheet1 34" xfId="3055"/>
    <cellStyle name="Ç¥ÁØ_laroux_1_Sheet1 34" xfId="3056"/>
    <cellStyle name="C￥AØ_laroux_1_Sheet1 35" xfId="3057"/>
    <cellStyle name="Ç¥ÁØ_laroux_1_Sheet1 35" xfId="3058"/>
    <cellStyle name="C￥AØ_laroux_1_Sheet1 36" xfId="3059"/>
    <cellStyle name="Ç¥ÁØ_laroux_1_Sheet1 36" xfId="3060"/>
    <cellStyle name="C￥AØ_laroux_1_Sheet1 37" xfId="3061"/>
    <cellStyle name="Ç¥ÁØ_laroux_1_Sheet1 37" xfId="3062"/>
    <cellStyle name="C￥AØ_laroux_1_Sheet1 38" xfId="3063"/>
    <cellStyle name="Ç¥ÁØ_laroux_1_Sheet1 38" xfId="3064"/>
    <cellStyle name="C￥AØ_laroux_1_Sheet1 39" xfId="3065"/>
    <cellStyle name="Ç¥ÁØ_laroux_1_Sheet1 39" xfId="3066"/>
    <cellStyle name="C￥AØ_laroux_1_Sheet1 4" xfId="694"/>
    <cellStyle name="Ç¥ÁØ_laroux_1_Sheet1 4" xfId="695"/>
    <cellStyle name="C￥AØ_laroux_1_Sheet1 40" xfId="3067"/>
    <cellStyle name="Ç¥ÁØ_laroux_1_Sheet1 40" xfId="3068"/>
    <cellStyle name="C￥AØ_laroux_1_Sheet1 41" xfId="3069"/>
    <cellStyle name="Ç¥ÁØ_laroux_1_Sheet1 41" xfId="3070"/>
    <cellStyle name="C￥AØ_laroux_1_Sheet1 5" xfId="696"/>
    <cellStyle name="Ç¥ÁØ_laroux_1_Sheet1 5" xfId="697"/>
    <cellStyle name="C￥AØ_laroux_1_Sheet1 6" xfId="698"/>
    <cellStyle name="Ç¥ÁØ_laroux_1_Sheet1 6" xfId="699"/>
    <cellStyle name="C￥AØ_laroux_1_Sheet1 7" xfId="700"/>
    <cellStyle name="Ç¥ÁØ_laroux_1_Sheet1 7" xfId="701"/>
    <cellStyle name="C￥AØ_laroux_1_Sheet1 8" xfId="702"/>
    <cellStyle name="Ç¥ÁØ_laroux_1_Sheet1 8" xfId="703"/>
    <cellStyle name="C￥AØ_laroux_1_Sheet1 9" xfId="704"/>
    <cellStyle name="Ç¥ÁØ_laroux_1_Sheet1 9" xfId="705"/>
    <cellStyle name="C￥AØ_laroux_2" xfId="706"/>
    <cellStyle name="Ç¥ÁØ_laroux_2" xfId="707"/>
    <cellStyle name="C￥AØ_laroux_2 10" xfId="708"/>
    <cellStyle name="Ç¥ÁØ_laroux_2 10" xfId="709"/>
    <cellStyle name="C￥AØ_laroux_2 11" xfId="710"/>
    <cellStyle name="Ç¥ÁØ_laroux_2 11" xfId="711"/>
    <cellStyle name="C￥AØ_laroux_2 12" xfId="3071"/>
    <cellStyle name="Ç¥ÁØ_laroux_2 12" xfId="3072"/>
    <cellStyle name="C￥AØ_laroux_2 12 10" xfId="3073"/>
    <cellStyle name="Ç¥ÁØ_laroux_2 13" xfId="3074"/>
    <cellStyle name="C￥AØ_laroux_2 14" xfId="3075"/>
    <cellStyle name="Ç¥ÁØ_laroux_2 14" xfId="3076"/>
    <cellStyle name="C￥AØ_laroux_2 15" xfId="3077"/>
    <cellStyle name="Ç¥ÁØ_laroux_2 15" xfId="3078"/>
    <cellStyle name="C￥AØ_laroux_2 16" xfId="3079"/>
    <cellStyle name="Ç¥ÁØ_laroux_2 16" xfId="3080"/>
    <cellStyle name="C￥AØ_laroux_2 17" xfId="3081"/>
    <cellStyle name="Ç¥ÁØ_laroux_2 17" xfId="3082"/>
    <cellStyle name="C￥AØ_laroux_2 18" xfId="3083"/>
    <cellStyle name="Ç¥ÁØ_laroux_2 18" xfId="3084"/>
    <cellStyle name="C￥AØ_laroux_2 19" xfId="3085"/>
    <cellStyle name="Ç¥ÁØ_laroux_2 19" xfId="3086"/>
    <cellStyle name="C￥AØ_laroux_2 2" xfId="712"/>
    <cellStyle name="Ç¥ÁØ_laroux_2 2" xfId="713"/>
    <cellStyle name="C￥AØ_laroux_2 20" xfId="3087"/>
    <cellStyle name="Ç¥ÁØ_laroux_2 20" xfId="3088"/>
    <cellStyle name="C￥AØ_laroux_2 21" xfId="3089"/>
    <cellStyle name="Ç¥ÁØ_laroux_2 21" xfId="3090"/>
    <cellStyle name="C￥AØ_laroux_2 22" xfId="3091"/>
    <cellStyle name="Ç¥ÁØ_laroux_2 22" xfId="3092"/>
    <cellStyle name="C￥AØ_laroux_2 23" xfId="3093"/>
    <cellStyle name="Ç¥ÁØ_laroux_2 23" xfId="3094"/>
    <cellStyle name="C￥AØ_laroux_2 24" xfId="3095"/>
    <cellStyle name="Ç¥ÁØ_laroux_2 24" xfId="3096"/>
    <cellStyle name="C￥AØ_laroux_2 25" xfId="3097"/>
    <cellStyle name="Ç¥ÁØ_laroux_2 25" xfId="3098"/>
    <cellStyle name="C￥AØ_laroux_2 26" xfId="3099"/>
    <cellStyle name="Ç¥ÁØ_laroux_2 26" xfId="3100"/>
    <cellStyle name="C￥AØ_laroux_2 27" xfId="3101"/>
    <cellStyle name="Ç¥ÁØ_laroux_2 27" xfId="3102"/>
    <cellStyle name="C￥AØ_laroux_2 28" xfId="3103"/>
    <cellStyle name="Ç¥ÁØ_laroux_2 28" xfId="3104"/>
    <cellStyle name="C￥AØ_laroux_2 29" xfId="3105"/>
    <cellStyle name="Ç¥ÁØ_laroux_2 29" xfId="3106"/>
    <cellStyle name="C￥AØ_laroux_2 3" xfId="714"/>
    <cellStyle name="Ç¥ÁØ_laroux_2 3" xfId="715"/>
    <cellStyle name="C￥AØ_laroux_2 30" xfId="3107"/>
    <cellStyle name="Ç¥ÁØ_laroux_2 30" xfId="3108"/>
    <cellStyle name="C￥AØ_laroux_2 31" xfId="3109"/>
    <cellStyle name="Ç¥ÁØ_laroux_2 31" xfId="3110"/>
    <cellStyle name="C￥AØ_laroux_2 32" xfId="3111"/>
    <cellStyle name="Ç¥ÁØ_laroux_2 32" xfId="3112"/>
    <cellStyle name="C￥AØ_laroux_2 33" xfId="3113"/>
    <cellStyle name="Ç¥ÁØ_laroux_2 33" xfId="3114"/>
    <cellStyle name="C￥AØ_laroux_2 34" xfId="3115"/>
    <cellStyle name="Ç¥ÁØ_laroux_2 34" xfId="3116"/>
    <cellStyle name="C￥AØ_laroux_2 35" xfId="3117"/>
    <cellStyle name="Ç¥ÁØ_laroux_2 35" xfId="3118"/>
    <cellStyle name="C￥AØ_laroux_2 36" xfId="3119"/>
    <cellStyle name="Ç¥ÁØ_laroux_2 36" xfId="3120"/>
    <cellStyle name="C￥AØ_laroux_2 37" xfId="3121"/>
    <cellStyle name="Ç¥ÁØ_laroux_2 37" xfId="3122"/>
    <cellStyle name="C￥AØ_laroux_2 38" xfId="3123"/>
    <cellStyle name="Ç¥ÁØ_laroux_2 38" xfId="3124"/>
    <cellStyle name="C￥AØ_laroux_2 39" xfId="3125"/>
    <cellStyle name="Ç¥ÁØ_laroux_2 39" xfId="3126"/>
    <cellStyle name="C￥AØ_laroux_2 4" xfId="716"/>
    <cellStyle name="Ç¥ÁØ_laroux_2 4" xfId="717"/>
    <cellStyle name="C￥AØ_laroux_2 40" xfId="3127"/>
    <cellStyle name="Ç¥ÁØ_laroux_2 40" xfId="3128"/>
    <cellStyle name="C￥AØ_laroux_2 41" xfId="3129"/>
    <cellStyle name="Ç¥ÁØ_laroux_2 41" xfId="3130"/>
    <cellStyle name="C￥AØ_laroux_2 5" xfId="718"/>
    <cellStyle name="Ç¥ÁØ_laroux_2 5" xfId="719"/>
    <cellStyle name="C￥AØ_laroux_2 6" xfId="720"/>
    <cellStyle name="Ç¥ÁØ_laroux_2 6" xfId="721"/>
    <cellStyle name="C￥AØ_laroux_2 7" xfId="722"/>
    <cellStyle name="Ç¥ÁØ_laroux_2 7" xfId="723"/>
    <cellStyle name="C￥AØ_laroux_2 8" xfId="724"/>
    <cellStyle name="Ç¥ÁØ_laroux_2 8" xfId="725"/>
    <cellStyle name="C￥AØ_laroux_2 9" xfId="726"/>
    <cellStyle name="Ç¥ÁØ_laroux_2 9" xfId="727"/>
    <cellStyle name="C￥AØ_laroux_2_Sheet1" xfId="728"/>
    <cellStyle name="Ç¥ÁØ_laroux_2_Sheet1" xfId="729"/>
    <cellStyle name="C￥AØ_laroux_2_Sheet1 10" xfId="730"/>
    <cellStyle name="Ç¥ÁØ_laroux_2_Sheet1 10" xfId="731"/>
    <cellStyle name="C￥AØ_laroux_2_Sheet1 11" xfId="732"/>
    <cellStyle name="Ç¥ÁØ_laroux_2_Sheet1 11" xfId="733"/>
    <cellStyle name="C￥AØ_laroux_2_Sheet1 12" xfId="3131"/>
    <cellStyle name="Ç¥ÁØ_laroux_2_Sheet1 12" xfId="3132"/>
    <cellStyle name="C￥AØ_laroux_2_Sheet1 13" xfId="3133"/>
    <cellStyle name="Ç¥ÁØ_laroux_2_Sheet1 13" xfId="3134"/>
    <cellStyle name="C￥AØ_laroux_2_Sheet1 14" xfId="3135"/>
    <cellStyle name="Ç¥ÁØ_laroux_2_Sheet1 14" xfId="3136"/>
    <cellStyle name="C￥AØ_laroux_2_Sheet1 15" xfId="3137"/>
    <cellStyle name="Ç¥ÁØ_laroux_2_Sheet1 15" xfId="3138"/>
    <cellStyle name="C￥AØ_laroux_2_Sheet1 16" xfId="3139"/>
    <cellStyle name="Ç¥ÁØ_laroux_2_Sheet1 16" xfId="3140"/>
    <cellStyle name="C￥AØ_laroux_2_Sheet1 17" xfId="3141"/>
    <cellStyle name="Ç¥ÁØ_laroux_2_Sheet1 17" xfId="3142"/>
    <cellStyle name="C￥AØ_laroux_2_Sheet1 18" xfId="3143"/>
    <cellStyle name="Ç¥ÁØ_laroux_2_Sheet1 18" xfId="3144"/>
    <cellStyle name="C￥AØ_laroux_2_Sheet1 19" xfId="3145"/>
    <cellStyle name="Ç¥ÁØ_laroux_2_Sheet1 19" xfId="3146"/>
    <cellStyle name="C￥AØ_laroux_2_Sheet1 2" xfId="734"/>
    <cellStyle name="Ç¥ÁØ_laroux_2_Sheet1 2" xfId="735"/>
    <cellStyle name="C￥AØ_laroux_2_Sheet1 20" xfId="3147"/>
    <cellStyle name="Ç¥ÁØ_laroux_2_Sheet1 20" xfId="3148"/>
    <cellStyle name="C￥AØ_laroux_2_Sheet1 21" xfId="3149"/>
    <cellStyle name="Ç¥ÁØ_laroux_2_Sheet1 21" xfId="3150"/>
    <cellStyle name="C￥AØ_laroux_2_Sheet1 22" xfId="3151"/>
    <cellStyle name="Ç¥ÁØ_laroux_2_Sheet1 22" xfId="3152"/>
    <cellStyle name="C￥AØ_laroux_2_Sheet1 23" xfId="3153"/>
    <cellStyle name="Ç¥ÁØ_laroux_2_Sheet1 23" xfId="3154"/>
    <cellStyle name="C￥AØ_laroux_2_Sheet1 24" xfId="3155"/>
    <cellStyle name="Ç¥ÁØ_laroux_2_Sheet1 24" xfId="3156"/>
    <cellStyle name="C￥AØ_laroux_2_Sheet1 25" xfId="3157"/>
    <cellStyle name="Ç¥ÁØ_laroux_2_Sheet1 25" xfId="3158"/>
    <cellStyle name="C￥AØ_laroux_2_Sheet1 26" xfId="3159"/>
    <cellStyle name="Ç¥ÁØ_laroux_2_Sheet1 26" xfId="3160"/>
    <cellStyle name="C￥AØ_laroux_2_Sheet1 27" xfId="3161"/>
    <cellStyle name="Ç¥ÁØ_laroux_2_Sheet1 27" xfId="3162"/>
    <cellStyle name="C￥AØ_laroux_2_Sheet1 28" xfId="3163"/>
    <cellStyle name="Ç¥ÁØ_laroux_2_Sheet1 28" xfId="3164"/>
    <cellStyle name="C￥AØ_laroux_2_Sheet1 29" xfId="3165"/>
    <cellStyle name="Ç¥ÁØ_laroux_2_Sheet1 29" xfId="3166"/>
    <cellStyle name="C￥AØ_laroux_2_Sheet1 3" xfId="736"/>
    <cellStyle name="Ç¥ÁØ_laroux_2_Sheet1 3" xfId="737"/>
    <cellStyle name="C￥AØ_laroux_2_Sheet1 30" xfId="3167"/>
    <cellStyle name="Ç¥ÁØ_laroux_2_Sheet1 30" xfId="3168"/>
    <cellStyle name="C￥AØ_laroux_2_Sheet1 31" xfId="3169"/>
    <cellStyle name="Ç¥ÁØ_laroux_2_Sheet1 31" xfId="3170"/>
    <cellStyle name="C￥AØ_laroux_2_Sheet1 32" xfId="3171"/>
    <cellStyle name="Ç¥ÁØ_laroux_2_Sheet1 32" xfId="3172"/>
    <cellStyle name="C￥AØ_laroux_2_Sheet1 33" xfId="3173"/>
    <cellStyle name="Ç¥ÁØ_laroux_2_Sheet1 33" xfId="3174"/>
    <cellStyle name="C￥AØ_laroux_2_Sheet1 34" xfId="3175"/>
    <cellStyle name="Ç¥ÁØ_laroux_2_Sheet1 34" xfId="3176"/>
    <cellStyle name="C￥AØ_laroux_2_Sheet1 35" xfId="3177"/>
    <cellStyle name="Ç¥ÁØ_laroux_2_Sheet1 35" xfId="3178"/>
    <cellStyle name="C￥AØ_laroux_2_Sheet1 36" xfId="3179"/>
    <cellStyle name="Ç¥ÁØ_laroux_2_Sheet1 36" xfId="3180"/>
    <cellStyle name="C￥AØ_laroux_2_Sheet1 37" xfId="3181"/>
    <cellStyle name="Ç¥ÁØ_laroux_2_Sheet1 37" xfId="3182"/>
    <cellStyle name="C￥AØ_laroux_2_Sheet1 38" xfId="3183"/>
    <cellStyle name="Ç¥ÁØ_laroux_2_Sheet1 38" xfId="3184"/>
    <cellStyle name="C￥AØ_laroux_2_Sheet1 39" xfId="3185"/>
    <cellStyle name="Ç¥ÁØ_laroux_2_Sheet1 39" xfId="3186"/>
    <cellStyle name="C￥AØ_laroux_2_Sheet1 4" xfId="738"/>
    <cellStyle name="Ç¥ÁØ_laroux_2_Sheet1 4" xfId="739"/>
    <cellStyle name="C￥AØ_laroux_2_Sheet1 40" xfId="3187"/>
    <cellStyle name="Ç¥ÁØ_laroux_2_Sheet1 40" xfId="3188"/>
    <cellStyle name="C￥AØ_laroux_2_Sheet1 41" xfId="3189"/>
    <cellStyle name="Ç¥ÁØ_laroux_2_Sheet1 41" xfId="3190"/>
    <cellStyle name="C￥AØ_laroux_2_Sheet1 5" xfId="740"/>
    <cellStyle name="Ç¥ÁØ_laroux_2_Sheet1 5" xfId="741"/>
    <cellStyle name="C￥AØ_laroux_2_Sheet1 6" xfId="742"/>
    <cellStyle name="Ç¥ÁØ_laroux_2_Sheet1 6" xfId="743"/>
    <cellStyle name="C￥AØ_laroux_2_Sheet1 7" xfId="744"/>
    <cellStyle name="Ç¥ÁØ_laroux_2_Sheet1 7" xfId="745"/>
    <cellStyle name="C￥AØ_laroux_2_Sheet1 8" xfId="746"/>
    <cellStyle name="Ç¥ÁØ_laroux_2_Sheet1 8" xfId="747"/>
    <cellStyle name="C￥AØ_laroux_2_Sheet1 9" xfId="748"/>
    <cellStyle name="Ç¥ÁØ_laroux_2_Sheet1 9" xfId="749"/>
    <cellStyle name="C￥AØ_laroux_3" xfId="750"/>
    <cellStyle name="Ç¥ÁØ_laroux_3" xfId="751"/>
    <cellStyle name="C￥AØ_laroux_3 10" xfId="752"/>
    <cellStyle name="Ç¥ÁØ_laroux_3 10" xfId="753"/>
    <cellStyle name="C￥AØ_laroux_3 11" xfId="754"/>
    <cellStyle name="Ç¥ÁØ_laroux_3 11" xfId="755"/>
    <cellStyle name="C￥AØ_laroux_3 12" xfId="3191"/>
    <cellStyle name="Ç¥ÁØ_laroux_3 12" xfId="3192"/>
    <cellStyle name="C￥AØ_laroux_3 13" xfId="3193"/>
    <cellStyle name="Ç¥ÁØ_laroux_3 13" xfId="3194"/>
    <cellStyle name="C￥AØ_laroux_3 14" xfId="3195"/>
    <cellStyle name="Ç¥ÁØ_laroux_3 14" xfId="3196"/>
    <cellStyle name="C￥AØ_laroux_3 15" xfId="3197"/>
    <cellStyle name="Ç¥ÁØ_laroux_3 15" xfId="3198"/>
    <cellStyle name="C￥AØ_laroux_3 16" xfId="3199"/>
    <cellStyle name="Ç¥ÁØ_laroux_3 16" xfId="3200"/>
    <cellStyle name="C￥AØ_laroux_3 17" xfId="3201"/>
    <cellStyle name="Ç¥ÁØ_laroux_3 17" xfId="3202"/>
    <cellStyle name="C￥AØ_laroux_3 18" xfId="3203"/>
    <cellStyle name="Ç¥ÁØ_laroux_3 18" xfId="3204"/>
    <cellStyle name="C￥AØ_laroux_3 19" xfId="3205"/>
    <cellStyle name="Ç¥ÁØ_laroux_3 19" xfId="3206"/>
    <cellStyle name="C￥AØ_laroux_3 2" xfId="756"/>
    <cellStyle name="Ç¥ÁØ_laroux_3 2" xfId="757"/>
    <cellStyle name="C￥AØ_laroux_3 20" xfId="3207"/>
    <cellStyle name="Ç¥ÁØ_laroux_3 20" xfId="3208"/>
    <cellStyle name="C￥AØ_laroux_3 21" xfId="3209"/>
    <cellStyle name="Ç¥ÁØ_laroux_3 21" xfId="3210"/>
    <cellStyle name="C￥AØ_laroux_3 22" xfId="3211"/>
    <cellStyle name="Ç¥ÁØ_laroux_3 22" xfId="3212"/>
    <cellStyle name="C￥AØ_laroux_3 23" xfId="3213"/>
    <cellStyle name="Ç¥ÁØ_laroux_3 23" xfId="3214"/>
    <cellStyle name="C￥AØ_laroux_3 24" xfId="3215"/>
    <cellStyle name="Ç¥ÁØ_laroux_3 24" xfId="3216"/>
    <cellStyle name="C￥AØ_laroux_3 25" xfId="3217"/>
    <cellStyle name="Ç¥ÁØ_laroux_3 25" xfId="3218"/>
    <cellStyle name="C￥AØ_laroux_3 26" xfId="3219"/>
    <cellStyle name="Ç¥ÁØ_laroux_3 26" xfId="3220"/>
    <cellStyle name="C￥AØ_laroux_3 27" xfId="3221"/>
    <cellStyle name="Ç¥ÁØ_laroux_3 27" xfId="3222"/>
    <cellStyle name="C￥AØ_laroux_3 28" xfId="3223"/>
    <cellStyle name="Ç¥ÁØ_laroux_3 28" xfId="3224"/>
    <cellStyle name="C￥AØ_laroux_3 29" xfId="3225"/>
    <cellStyle name="Ç¥ÁØ_laroux_3 29" xfId="3226"/>
    <cellStyle name="C￥AØ_laroux_3 3" xfId="758"/>
    <cellStyle name="Ç¥ÁØ_laroux_3 3" xfId="759"/>
    <cellStyle name="C￥AØ_laroux_3 30" xfId="3227"/>
    <cellStyle name="Ç¥ÁØ_laroux_3 30" xfId="3228"/>
    <cellStyle name="C￥AØ_laroux_3 31" xfId="3229"/>
    <cellStyle name="Ç¥ÁØ_laroux_3 31" xfId="3230"/>
    <cellStyle name="C￥AØ_laroux_3 32" xfId="3231"/>
    <cellStyle name="Ç¥ÁØ_laroux_3 32" xfId="3232"/>
    <cellStyle name="C￥AØ_laroux_3 33" xfId="3233"/>
    <cellStyle name="Ç¥ÁØ_laroux_3 33" xfId="3234"/>
    <cellStyle name="C￥AØ_laroux_3 34" xfId="3235"/>
    <cellStyle name="Ç¥ÁØ_laroux_3 34" xfId="3236"/>
    <cellStyle name="C￥AØ_laroux_3 35" xfId="3237"/>
    <cellStyle name="Ç¥ÁØ_laroux_3 35" xfId="3238"/>
    <cellStyle name="C￥AØ_laroux_3 36" xfId="3239"/>
    <cellStyle name="Ç¥ÁØ_laroux_3 36" xfId="3240"/>
    <cellStyle name="C￥AØ_laroux_3 37" xfId="3241"/>
    <cellStyle name="Ç¥ÁØ_laroux_3 37" xfId="3242"/>
    <cellStyle name="C￥AØ_laroux_3 38" xfId="3243"/>
    <cellStyle name="Ç¥ÁØ_laroux_3 38" xfId="3244"/>
    <cellStyle name="C￥AØ_laroux_3 39" xfId="3245"/>
    <cellStyle name="Ç¥ÁØ_laroux_3 39" xfId="3246"/>
    <cellStyle name="C￥AØ_laroux_3 4" xfId="760"/>
    <cellStyle name="Ç¥ÁØ_laroux_3 4" xfId="761"/>
    <cellStyle name="C￥AØ_laroux_3 40" xfId="3247"/>
    <cellStyle name="Ç¥ÁØ_laroux_3 40" xfId="3248"/>
    <cellStyle name="C￥AØ_laroux_3 41" xfId="3249"/>
    <cellStyle name="Ç¥ÁØ_laroux_3 41" xfId="3250"/>
    <cellStyle name="C￥AØ_laroux_3 5" xfId="762"/>
    <cellStyle name="Ç¥ÁØ_laroux_3 5" xfId="763"/>
    <cellStyle name="C￥AØ_laroux_3 6" xfId="764"/>
    <cellStyle name="Ç¥ÁØ_laroux_3 6" xfId="765"/>
    <cellStyle name="C￥AØ_laroux_3 7" xfId="766"/>
    <cellStyle name="Ç¥ÁØ_laroux_3 7" xfId="767"/>
    <cellStyle name="C￥AØ_laroux_3 8" xfId="768"/>
    <cellStyle name="Ç¥ÁØ_laroux_3 8" xfId="769"/>
    <cellStyle name="C￥AØ_laroux_3 9" xfId="770"/>
    <cellStyle name="Ç¥ÁØ_laroux_3 9" xfId="771"/>
    <cellStyle name="C￥AØ_laroux_4" xfId="772"/>
    <cellStyle name="Ç¥ÁØ_laroux_4" xfId="773"/>
    <cellStyle name="C￥AØ_laroux_4 10" xfId="774"/>
    <cellStyle name="Ç¥ÁØ_laroux_4 10" xfId="775"/>
    <cellStyle name="C￥AØ_laroux_4 11" xfId="776"/>
    <cellStyle name="Ç¥ÁØ_laroux_4 11" xfId="777"/>
    <cellStyle name="C￥AØ_laroux_4 12" xfId="3251"/>
    <cellStyle name="Ç¥ÁØ_laroux_4 12" xfId="3252"/>
    <cellStyle name="C￥AØ_laroux_4 13" xfId="3253"/>
    <cellStyle name="Ç¥ÁØ_laroux_4 13" xfId="3254"/>
    <cellStyle name="C￥AØ_laroux_4 14" xfId="3255"/>
    <cellStyle name="Ç¥ÁØ_laroux_4 14" xfId="3256"/>
    <cellStyle name="C￥AØ_laroux_4 15" xfId="3257"/>
    <cellStyle name="Ç¥ÁØ_laroux_4 15" xfId="3258"/>
    <cellStyle name="C￥AØ_laroux_4 16" xfId="3259"/>
    <cellStyle name="Ç¥ÁØ_laroux_4 16" xfId="3260"/>
    <cellStyle name="C￥AØ_laroux_4 17" xfId="3261"/>
    <cellStyle name="Ç¥ÁØ_laroux_4 17" xfId="3262"/>
    <cellStyle name="C￥AØ_laroux_4 18" xfId="3263"/>
    <cellStyle name="Ç¥ÁØ_laroux_4 18" xfId="3264"/>
    <cellStyle name="C￥AØ_laroux_4 19" xfId="3265"/>
    <cellStyle name="Ç¥ÁØ_laroux_4 19" xfId="3266"/>
    <cellStyle name="C￥AØ_laroux_4 2" xfId="778"/>
    <cellStyle name="Ç¥ÁØ_laroux_4 2" xfId="779"/>
    <cellStyle name="C￥AØ_laroux_4 20" xfId="3267"/>
    <cellStyle name="Ç¥ÁØ_laroux_4 20" xfId="3268"/>
    <cellStyle name="C￥AØ_laroux_4 21" xfId="3269"/>
    <cellStyle name="Ç¥ÁØ_laroux_4 21" xfId="3270"/>
    <cellStyle name="C￥AØ_laroux_4 22" xfId="3271"/>
    <cellStyle name="Ç¥ÁØ_laroux_4 22" xfId="3272"/>
    <cellStyle name="C￥AØ_laroux_4 23" xfId="3273"/>
    <cellStyle name="Ç¥ÁØ_laroux_4 23" xfId="3274"/>
    <cellStyle name="C￥AØ_laroux_4 24" xfId="3275"/>
    <cellStyle name="Ç¥ÁØ_laroux_4 24" xfId="3276"/>
    <cellStyle name="C￥AØ_laroux_4 25" xfId="3277"/>
    <cellStyle name="Ç¥ÁØ_laroux_4 25" xfId="3278"/>
    <cellStyle name="C￥AØ_laroux_4 26" xfId="3279"/>
    <cellStyle name="Ç¥ÁØ_laroux_4 26" xfId="3280"/>
    <cellStyle name="C￥AØ_laroux_4 27" xfId="3281"/>
    <cellStyle name="Ç¥ÁØ_laroux_4 27" xfId="3282"/>
    <cellStyle name="C￥AØ_laroux_4 28" xfId="3283"/>
    <cellStyle name="Ç¥ÁØ_laroux_4 28" xfId="3284"/>
    <cellStyle name="C￥AØ_laroux_4 29" xfId="3285"/>
    <cellStyle name="Ç¥ÁØ_laroux_4 29" xfId="3286"/>
    <cellStyle name="C￥AØ_laroux_4 3" xfId="780"/>
    <cellStyle name="Ç¥ÁØ_laroux_4 3" xfId="781"/>
    <cellStyle name="C￥AØ_laroux_4 30" xfId="3287"/>
    <cellStyle name="Ç¥ÁØ_laroux_4 30" xfId="3288"/>
    <cellStyle name="C￥AØ_laroux_4 31" xfId="3289"/>
    <cellStyle name="Ç¥ÁØ_laroux_4 31" xfId="3290"/>
    <cellStyle name="C￥AØ_laroux_4 32" xfId="3291"/>
    <cellStyle name="Ç¥ÁØ_laroux_4 32" xfId="3292"/>
    <cellStyle name="C￥AØ_laroux_4 33" xfId="3293"/>
    <cellStyle name="Ç¥ÁØ_laroux_4 33" xfId="3294"/>
    <cellStyle name="C￥AØ_laroux_4 34" xfId="3295"/>
    <cellStyle name="Ç¥ÁØ_laroux_4 34" xfId="3296"/>
    <cellStyle name="C￥AØ_laroux_4 35" xfId="3297"/>
    <cellStyle name="Ç¥ÁØ_laroux_4 35" xfId="3298"/>
    <cellStyle name="C￥AØ_laroux_4 36" xfId="3299"/>
    <cellStyle name="Ç¥ÁØ_laroux_4 36" xfId="3300"/>
    <cellStyle name="C￥AØ_laroux_4 37" xfId="3301"/>
    <cellStyle name="Ç¥ÁØ_laroux_4 37" xfId="3302"/>
    <cellStyle name="C￥AØ_laroux_4 38" xfId="3303"/>
    <cellStyle name="Ç¥ÁØ_laroux_4 38" xfId="3304"/>
    <cellStyle name="C￥AØ_laroux_4 39" xfId="3305"/>
    <cellStyle name="Ç¥ÁØ_laroux_4 39" xfId="3306"/>
    <cellStyle name="C￥AØ_laroux_4 4" xfId="782"/>
    <cellStyle name="Ç¥ÁØ_laroux_4 4" xfId="783"/>
    <cellStyle name="C￥AØ_laroux_4 40" xfId="3307"/>
    <cellStyle name="Ç¥ÁØ_laroux_4 40" xfId="3308"/>
    <cellStyle name="C￥AØ_laroux_4 41" xfId="3309"/>
    <cellStyle name="Ç¥ÁØ_laroux_4 41" xfId="3310"/>
    <cellStyle name="C￥AØ_laroux_4 5" xfId="784"/>
    <cellStyle name="Ç¥ÁØ_laroux_4 5" xfId="785"/>
    <cellStyle name="C￥AØ_laroux_4 6" xfId="786"/>
    <cellStyle name="Ç¥ÁØ_laroux_4 6" xfId="787"/>
    <cellStyle name="C￥AØ_laroux_4 7" xfId="788"/>
    <cellStyle name="Ç¥ÁØ_laroux_4 7" xfId="789"/>
    <cellStyle name="C￥AØ_laroux_4 8" xfId="790"/>
    <cellStyle name="Ç¥ÁØ_laroux_4 8" xfId="791"/>
    <cellStyle name="C￥AØ_laroux_4 9" xfId="792"/>
    <cellStyle name="Ç¥ÁØ_laroux_4 9" xfId="793"/>
    <cellStyle name="C￥AØ_laroux_Sheet1" xfId="794"/>
    <cellStyle name="Ç¥ÁØ_laroux_Sheet1" xfId="795"/>
    <cellStyle name="C￥AØ_laroux_Sheet1 10" xfId="796"/>
    <cellStyle name="Ç¥ÁØ_laroux_Sheet1 10" xfId="797"/>
    <cellStyle name="C￥AØ_laroux_Sheet1 11" xfId="798"/>
    <cellStyle name="Ç¥ÁØ_laroux_Sheet1 11" xfId="799"/>
    <cellStyle name="C￥AØ_laroux_Sheet1 12" xfId="3311"/>
    <cellStyle name="Ç¥ÁØ_laroux_Sheet1 12" xfId="3312"/>
    <cellStyle name="C￥AØ_laroux_Sheet1 13" xfId="3313"/>
    <cellStyle name="Ç¥ÁØ_laroux_Sheet1 13" xfId="3314"/>
    <cellStyle name="C￥AØ_laroux_Sheet1 14" xfId="3315"/>
    <cellStyle name="Ç¥ÁØ_laroux_Sheet1 14" xfId="3316"/>
    <cellStyle name="C￥AØ_laroux_Sheet1 15" xfId="3317"/>
    <cellStyle name="Ç¥ÁØ_laroux_Sheet1 15" xfId="3318"/>
    <cellStyle name="C￥AØ_laroux_Sheet1 16" xfId="3319"/>
    <cellStyle name="Ç¥ÁØ_laroux_Sheet1 16" xfId="3320"/>
    <cellStyle name="C￥AØ_laroux_Sheet1 17" xfId="3321"/>
    <cellStyle name="Ç¥ÁØ_laroux_Sheet1 17" xfId="3322"/>
    <cellStyle name="C￥AØ_laroux_Sheet1 18" xfId="3323"/>
    <cellStyle name="Ç¥ÁØ_laroux_Sheet1 18" xfId="3324"/>
    <cellStyle name="C￥AØ_laroux_Sheet1 19" xfId="3325"/>
    <cellStyle name="Ç¥ÁØ_laroux_Sheet1 19" xfId="3326"/>
    <cellStyle name="C￥AØ_laroux_Sheet1 2" xfId="800"/>
    <cellStyle name="Ç¥ÁØ_laroux_Sheet1 2" xfId="801"/>
    <cellStyle name="C￥AØ_laroux_Sheet1 20" xfId="3327"/>
    <cellStyle name="Ç¥ÁØ_laroux_Sheet1 20" xfId="3328"/>
    <cellStyle name="C￥AØ_laroux_Sheet1 21" xfId="3329"/>
    <cellStyle name="Ç¥ÁØ_laroux_Sheet1 21" xfId="3330"/>
    <cellStyle name="C￥AØ_laroux_Sheet1 22" xfId="3331"/>
    <cellStyle name="Ç¥ÁØ_laroux_Sheet1 22" xfId="3332"/>
    <cellStyle name="C￥AØ_laroux_Sheet1 23" xfId="3333"/>
    <cellStyle name="Ç¥ÁØ_laroux_Sheet1 23" xfId="3334"/>
    <cellStyle name="C￥AØ_laroux_Sheet1 24" xfId="3335"/>
    <cellStyle name="Ç¥ÁØ_laroux_Sheet1 24" xfId="3336"/>
    <cellStyle name="C￥AØ_laroux_Sheet1 25" xfId="3337"/>
    <cellStyle name="Ç¥ÁØ_laroux_Sheet1 25" xfId="3338"/>
    <cellStyle name="C￥AØ_laroux_Sheet1 26" xfId="3339"/>
    <cellStyle name="Ç¥ÁØ_laroux_Sheet1 26" xfId="3340"/>
    <cellStyle name="C￥AØ_laroux_Sheet1 27" xfId="3341"/>
    <cellStyle name="Ç¥ÁØ_laroux_Sheet1 27" xfId="3342"/>
    <cellStyle name="C￥AØ_laroux_Sheet1 28" xfId="3343"/>
    <cellStyle name="Ç¥ÁØ_laroux_Sheet1 28" xfId="3344"/>
    <cellStyle name="C￥AØ_laroux_Sheet1 29" xfId="3345"/>
    <cellStyle name="Ç¥ÁØ_laroux_Sheet1 29" xfId="3346"/>
    <cellStyle name="C￥AØ_laroux_Sheet1 3" xfId="802"/>
    <cellStyle name="Ç¥ÁØ_laroux_Sheet1 3" xfId="803"/>
    <cellStyle name="C￥AØ_laroux_Sheet1 30" xfId="3347"/>
    <cellStyle name="Ç¥ÁØ_laroux_Sheet1 30" xfId="3348"/>
    <cellStyle name="C￥AØ_laroux_Sheet1 31" xfId="3349"/>
    <cellStyle name="Ç¥ÁØ_laroux_Sheet1 31" xfId="3350"/>
    <cellStyle name="C￥AØ_laroux_Sheet1 32" xfId="3351"/>
    <cellStyle name="Ç¥ÁØ_laroux_Sheet1 32" xfId="3352"/>
    <cellStyle name="C￥AØ_laroux_Sheet1 33" xfId="3353"/>
    <cellStyle name="Ç¥ÁØ_laroux_Sheet1 33" xfId="3354"/>
    <cellStyle name="C￥AØ_laroux_Sheet1 34" xfId="3355"/>
    <cellStyle name="Ç¥ÁØ_laroux_Sheet1 34" xfId="3356"/>
    <cellStyle name="C￥AØ_laroux_Sheet1 35" xfId="3357"/>
    <cellStyle name="Ç¥ÁØ_laroux_Sheet1 35" xfId="3358"/>
    <cellStyle name="C￥AØ_laroux_Sheet1 36" xfId="3359"/>
    <cellStyle name="Ç¥ÁØ_laroux_Sheet1 36" xfId="3360"/>
    <cellStyle name="C￥AØ_laroux_Sheet1 37" xfId="3361"/>
    <cellStyle name="Ç¥ÁØ_laroux_Sheet1 37" xfId="3362"/>
    <cellStyle name="C￥AØ_laroux_Sheet1 38" xfId="3363"/>
    <cellStyle name="Ç¥ÁØ_laroux_Sheet1 38" xfId="3364"/>
    <cellStyle name="C￥AØ_laroux_Sheet1 39" xfId="3365"/>
    <cellStyle name="Ç¥ÁØ_laroux_Sheet1 39" xfId="3366"/>
    <cellStyle name="C￥AØ_laroux_Sheet1 4" xfId="804"/>
    <cellStyle name="Ç¥ÁØ_laroux_Sheet1 4" xfId="805"/>
    <cellStyle name="C￥AØ_laroux_Sheet1 40" xfId="3367"/>
    <cellStyle name="Ç¥ÁØ_laroux_Sheet1 40" xfId="3368"/>
    <cellStyle name="C￥AØ_laroux_Sheet1 41" xfId="3369"/>
    <cellStyle name="Ç¥ÁØ_laroux_Sheet1 41" xfId="3370"/>
    <cellStyle name="C￥AØ_laroux_Sheet1 5" xfId="806"/>
    <cellStyle name="Ç¥ÁØ_laroux_Sheet1 5" xfId="807"/>
    <cellStyle name="C￥AØ_laroux_Sheet1 6" xfId="808"/>
    <cellStyle name="Ç¥ÁØ_laroux_Sheet1 6" xfId="809"/>
    <cellStyle name="C￥AØ_laroux_Sheet1 7" xfId="810"/>
    <cellStyle name="Ç¥ÁØ_laroux_Sheet1 7" xfId="811"/>
    <cellStyle name="C￥AØ_laroux_Sheet1 8" xfId="812"/>
    <cellStyle name="Ç¥ÁØ_laroux_Sheet1 8" xfId="813"/>
    <cellStyle name="C￥AØ_laroux_Sheet1 9" xfId="814"/>
    <cellStyle name="Ç¥ÁØ_laroux_Sheet1 9" xfId="815"/>
    <cellStyle name="C￥AØ_Sheet1" xfId="816"/>
    <cellStyle name="Ç¥ÁØ_Sheet1" xfId="817"/>
    <cellStyle name="C￥AØ_Sheet1 10" xfId="818"/>
    <cellStyle name="Ç¥ÁØ_Sheet1 10" xfId="819"/>
    <cellStyle name="C￥AØ_Sheet1 11" xfId="820"/>
    <cellStyle name="Ç¥ÁØ_Sheet1 11" xfId="821"/>
    <cellStyle name="C￥AØ_Sheet1 12" xfId="3371"/>
    <cellStyle name="Ç¥ÁØ_Sheet1 12" xfId="3372"/>
    <cellStyle name="C￥AØ_Sheet1 12 10" xfId="3373"/>
    <cellStyle name="Ç¥ÁØ_Sheet1 13" xfId="3374"/>
    <cellStyle name="C￥AØ_Sheet1 14" xfId="3375"/>
    <cellStyle name="Ç¥ÁØ_Sheet1 14" xfId="3376"/>
    <cellStyle name="C￥AØ_Sheet1 15" xfId="3377"/>
    <cellStyle name="Ç¥ÁØ_Sheet1 15" xfId="3378"/>
    <cellStyle name="C￥AØ_Sheet1 16" xfId="3379"/>
    <cellStyle name="Ç¥ÁØ_Sheet1 16" xfId="3380"/>
    <cellStyle name="C￥AØ_Sheet1 17" xfId="3381"/>
    <cellStyle name="Ç¥ÁØ_Sheet1 17" xfId="3382"/>
    <cellStyle name="C￥AØ_Sheet1 18" xfId="3383"/>
    <cellStyle name="Ç¥ÁØ_Sheet1 18" xfId="3384"/>
    <cellStyle name="C￥AØ_Sheet1 19" xfId="3385"/>
    <cellStyle name="Ç¥ÁØ_Sheet1 19" xfId="3386"/>
    <cellStyle name="C￥AØ_Sheet1 2" xfId="822"/>
    <cellStyle name="Ç¥ÁØ_Sheet1 2" xfId="823"/>
    <cellStyle name="C￥AØ_Sheet1 20" xfId="3387"/>
    <cellStyle name="Ç¥ÁØ_Sheet1 20" xfId="3388"/>
    <cellStyle name="C￥AØ_Sheet1 21" xfId="3389"/>
    <cellStyle name="Ç¥ÁØ_Sheet1 21" xfId="3390"/>
    <cellStyle name="C￥AØ_Sheet1 22" xfId="3391"/>
    <cellStyle name="Ç¥ÁØ_Sheet1 22" xfId="3392"/>
    <cellStyle name="C￥AØ_Sheet1 23" xfId="3393"/>
    <cellStyle name="Ç¥ÁØ_Sheet1 23" xfId="3394"/>
    <cellStyle name="C￥AØ_Sheet1 24" xfId="3395"/>
    <cellStyle name="Ç¥ÁØ_Sheet1 24" xfId="3396"/>
    <cellStyle name="C￥AØ_Sheet1 25" xfId="3397"/>
    <cellStyle name="Ç¥ÁØ_Sheet1 25" xfId="3398"/>
    <cellStyle name="C￥AØ_Sheet1 26" xfId="3399"/>
    <cellStyle name="Ç¥ÁØ_Sheet1 26" xfId="3400"/>
    <cellStyle name="C￥AØ_Sheet1 27" xfId="3401"/>
    <cellStyle name="Ç¥ÁØ_Sheet1 27" xfId="3402"/>
    <cellStyle name="C￥AØ_Sheet1 28" xfId="3403"/>
    <cellStyle name="Ç¥ÁØ_Sheet1 28" xfId="3404"/>
    <cellStyle name="C￥AØ_Sheet1 29" xfId="3405"/>
    <cellStyle name="Ç¥ÁØ_Sheet1 29" xfId="3406"/>
    <cellStyle name="C￥AØ_Sheet1 3" xfId="824"/>
    <cellStyle name="Ç¥ÁØ_Sheet1 3" xfId="825"/>
    <cellStyle name="C￥AØ_Sheet1 30" xfId="3407"/>
    <cellStyle name="Ç¥ÁØ_Sheet1 30" xfId="3408"/>
    <cellStyle name="C￥AØ_Sheet1 31" xfId="3409"/>
    <cellStyle name="Ç¥ÁØ_Sheet1 31" xfId="3410"/>
    <cellStyle name="C￥AØ_Sheet1 32" xfId="3411"/>
    <cellStyle name="Ç¥ÁØ_Sheet1 32" xfId="3412"/>
    <cellStyle name="C￥AØ_Sheet1 33" xfId="3413"/>
    <cellStyle name="Ç¥ÁØ_Sheet1 33" xfId="3414"/>
    <cellStyle name="C￥AØ_Sheet1 34" xfId="3415"/>
    <cellStyle name="Ç¥ÁØ_Sheet1 34" xfId="3416"/>
    <cellStyle name="C￥AØ_Sheet1 35" xfId="3417"/>
    <cellStyle name="Ç¥ÁØ_Sheet1 35" xfId="3418"/>
    <cellStyle name="C￥AØ_Sheet1 36" xfId="3419"/>
    <cellStyle name="Ç¥ÁØ_Sheet1 36" xfId="3420"/>
    <cellStyle name="C￥AØ_Sheet1 37" xfId="3421"/>
    <cellStyle name="Ç¥ÁØ_Sheet1 37" xfId="3422"/>
    <cellStyle name="C￥AØ_Sheet1 38" xfId="3423"/>
    <cellStyle name="Ç¥ÁØ_Sheet1 38" xfId="3424"/>
    <cellStyle name="C￥AØ_Sheet1 39" xfId="3425"/>
    <cellStyle name="Ç¥ÁØ_Sheet1 39" xfId="3426"/>
    <cellStyle name="C￥AØ_Sheet1 4" xfId="826"/>
    <cellStyle name="Ç¥ÁØ_Sheet1 4" xfId="827"/>
    <cellStyle name="C￥AØ_Sheet1 40" xfId="3427"/>
    <cellStyle name="Ç¥ÁØ_Sheet1 40" xfId="3428"/>
    <cellStyle name="C￥AØ_Sheet1 41" xfId="3429"/>
    <cellStyle name="Ç¥ÁØ_Sheet1 41" xfId="3430"/>
    <cellStyle name="C￥AØ_Sheet1 5" xfId="828"/>
    <cellStyle name="Ç¥ÁØ_Sheet1 5" xfId="829"/>
    <cellStyle name="C￥AØ_Sheet1 6" xfId="830"/>
    <cellStyle name="Ç¥ÁØ_Sheet1 6" xfId="831"/>
    <cellStyle name="C￥AØ_Sheet1 7" xfId="832"/>
    <cellStyle name="Ç¥ÁØ_Sheet1 7" xfId="833"/>
    <cellStyle name="C￥AØ_Sheet1 8" xfId="834"/>
    <cellStyle name="Ç¥ÁØ_Sheet1 8" xfId="835"/>
    <cellStyle name="C￥AØ_Sheet1 9" xfId="836"/>
    <cellStyle name="Ç¥ÁØ_Sheet1 9" xfId="837"/>
    <cellStyle name="Calculation" xfId="838"/>
    <cellStyle name="Calculation 2" xfId="839"/>
    <cellStyle name="Calculation 2 2" xfId="3432"/>
    <cellStyle name="Calculation 2 3" xfId="3431"/>
    <cellStyle name="Calculation 3" xfId="3433"/>
    <cellStyle name="Calculation_010_주택건설" xfId="3434"/>
    <cellStyle name="category" xfId="840"/>
    <cellStyle name="category 2" xfId="841"/>
    <cellStyle name="Check Cell" xfId="842"/>
    <cellStyle name="Check Cell 2" xfId="843"/>
    <cellStyle name="Check Cell 2 2" xfId="3435"/>
    <cellStyle name="Check Cell 3" xfId="3436"/>
    <cellStyle name="Check Cell_010_주택건설" xfId="3437"/>
    <cellStyle name="Comma [0]_ SG&amp;A Bridge " xfId="844"/>
    <cellStyle name="comma zerodec" xfId="845"/>
    <cellStyle name="Comma_ SG&amp;A Bridge " xfId="846"/>
    <cellStyle name="Comma0" xfId="847"/>
    <cellStyle name="Comma0 2" xfId="848"/>
    <cellStyle name="Curren?_x0012_퐀_x0017_?" xfId="849"/>
    <cellStyle name="Curren?_x0012_퐀_x0017_? 2" xfId="850"/>
    <cellStyle name="Currency [0]_ SG&amp;A Bridge " xfId="851"/>
    <cellStyle name="Currency_ SG&amp;A Bridge " xfId="852"/>
    <cellStyle name="Currency0" xfId="853"/>
    <cellStyle name="Currency0 2" xfId="854"/>
    <cellStyle name="Currency0 3" xfId="3438"/>
    <cellStyle name="Currency1" xfId="855"/>
    <cellStyle name="Date" xfId="856"/>
    <cellStyle name="Date 2" xfId="857"/>
    <cellStyle name="Dollar (zero dec)" xfId="858"/>
    <cellStyle name="Euro" xfId="859"/>
    <cellStyle name="Explanatory Text" xfId="860"/>
    <cellStyle name="Explanatory Text 2" xfId="861"/>
    <cellStyle name="Explanatory Text 2 2" xfId="3439"/>
    <cellStyle name="Explanatory Text 3" xfId="3440"/>
    <cellStyle name="Explanatory Text_010_주택건설" xfId="3441"/>
    <cellStyle name="Fixed" xfId="862"/>
    <cellStyle name="Fixed 2" xfId="863"/>
    <cellStyle name="Good" xfId="864"/>
    <cellStyle name="Good 2" xfId="865"/>
    <cellStyle name="Good 2 2" xfId="3442"/>
    <cellStyle name="Good 3" xfId="3443"/>
    <cellStyle name="Good_010_주택건설" xfId="3444"/>
    <cellStyle name="Grey" xfId="866"/>
    <cellStyle name="Grey 2" xfId="867"/>
    <cellStyle name="Grey 2 2" xfId="868"/>
    <cellStyle name="Grey 2 2 2" xfId="3445"/>
    <cellStyle name="Grey 2 3" xfId="3446"/>
    <cellStyle name="Grey 3" xfId="869"/>
    <cellStyle name="HEADER" xfId="870"/>
    <cellStyle name="HEADER 2" xfId="871"/>
    <cellStyle name="Header1" xfId="872"/>
    <cellStyle name="Header1 2" xfId="873"/>
    <cellStyle name="Header2" xfId="874"/>
    <cellStyle name="Header2 2" xfId="875"/>
    <cellStyle name="Header2 2 2" xfId="876"/>
    <cellStyle name="Header2 2 2 2" xfId="3447"/>
    <cellStyle name="Header2 2 3" xfId="3448"/>
    <cellStyle name="Header2 3" xfId="877"/>
    <cellStyle name="Header2 3 2" xfId="878"/>
    <cellStyle name="Header2 3 2 2" xfId="3449"/>
    <cellStyle name="Header2 3 3" xfId="3450"/>
    <cellStyle name="Header2 4" xfId="879"/>
    <cellStyle name="Header2 4 2" xfId="3451"/>
    <cellStyle name="Header2 5" xfId="3452"/>
    <cellStyle name="Heading 1" xfId="880"/>
    <cellStyle name="Heading 1 2" xfId="881"/>
    <cellStyle name="Heading 1 2 2" xfId="882"/>
    <cellStyle name="Heading 1 2 2 2" xfId="3453"/>
    <cellStyle name="Heading 1 2 3" xfId="3454"/>
    <cellStyle name="Heading 1 3" xfId="883"/>
    <cellStyle name="Heading 2" xfId="884"/>
    <cellStyle name="Heading 2 2" xfId="885"/>
    <cellStyle name="Heading 2 2 2" xfId="886"/>
    <cellStyle name="Heading 2 2 2 2" xfId="3455"/>
    <cellStyle name="Heading 2 2 3" xfId="3456"/>
    <cellStyle name="Heading 2 3" xfId="887"/>
    <cellStyle name="Heading 3" xfId="888"/>
    <cellStyle name="Heading 3 2" xfId="889"/>
    <cellStyle name="Heading 3 2 2" xfId="3457"/>
    <cellStyle name="Heading 3 3" xfId="3458"/>
    <cellStyle name="Heading 3 4" xfId="1458"/>
    <cellStyle name="Heading 3_010_주택건설" xfId="3459"/>
    <cellStyle name="Heading 4" xfId="890"/>
    <cellStyle name="Heading 4 2" xfId="891"/>
    <cellStyle name="Heading 4 2 2" xfId="3460"/>
    <cellStyle name="Heading 4 3" xfId="3461"/>
    <cellStyle name="Heading 4_010_주택건설" xfId="3462"/>
    <cellStyle name="HEADING1" xfId="892"/>
    <cellStyle name="HEADING1 2" xfId="893"/>
    <cellStyle name="HEADING2" xfId="894"/>
    <cellStyle name="HEADING2 2" xfId="895"/>
    <cellStyle name="Hyperlink" xfId="896"/>
    <cellStyle name="Input" xfId="897"/>
    <cellStyle name="Input [yellow]" xfId="898"/>
    <cellStyle name="Input [yellow] 2" xfId="899"/>
    <cellStyle name="Input [yellow] 2 2" xfId="900"/>
    <cellStyle name="Input [yellow] 3" xfId="901"/>
    <cellStyle name="Input [yellow] 3 2" xfId="902"/>
    <cellStyle name="Input [yellow] 3 3" xfId="3463"/>
    <cellStyle name="Input [yellow] 4" xfId="903"/>
    <cellStyle name="Input [yellow] 4 2" xfId="904"/>
    <cellStyle name="Input [yellow] 5" xfId="905"/>
    <cellStyle name="Input [yellow] 5 2" xfId="906"/>
    <cellStyle name="Input [yellow] 5 2 2" xfId="3464"/>
    <cellStyle name="Input 10" xfId="3465"/>
    <cellStyle name="Input 11" xfId="3466"/>
    <cellStyle name="Input 12" xfId="3467"/>
    <cellStyle name="Input 13" xfId="3468"/>
    <cellStyle name="Input 14" xfId="3469"/>
    <cellStyle name="Input 15" xfId="3470"/>
    <cellStyle name="Input 16" xfId="3471"/>
    <cellStyle name="Input 17" xfId="3472"/>
    <cellStyle name="Input 18" xfId="3473"/>
    <cellStyle name="Input 19" xfId="3474"/>
    <cellStyle name="Input 2" xfId="907"/>
    <cellStyle name="Input 2 2" xfId="3476"/>
    <cellStyle name="Input 2 3" xfId="3475"/>
    <cellStyle name="Input 20" xfId="3477"/>
    <cellStyle name="Input 21" xfId="3478"/>
    <cellStyle name="Input 22" xfId="3479"/>
    <cellStyle name="Input 23" xfId="3480"/>
    <cellStyle name="Input 24" xfId="3481"/>
    <cellStyle name="Input 25" xfId="3482"/>
    <cellStyle name="Input 26" xfId="3483"/>
    <cellStyle name="Input 27" xfId="3484"/>
    <cellStyle name="Input 28" xfId="3485"/>
    <cellStyle name="Input 29" xfId="3486"/>
    <cellStyle name="Input 3" xfId="3487"/>
    <cellStyle name="Input 3 2" xfId="3488"/>
    <cellStyle name="Input 30" xfId="3489"/>
    <cellStyle name="Input 31" xfId="3490"/>
    <cellStyle name="Input 32" xfId="3491"/>
    <cellStyle name="Input 33" xfId="1459"/>
    <cellStyle name="Input 34" xfId="2587"/>
    <cellStyle name="Input 35" xfId="4550"/>
    <cellStyle name="Input 4" xfId="3492"/>
    <cellStyle name="Input 5" xfId="3493"/>
    <cellStyle name="Input 6" xfId="3494"/>
    <cellStyle name="Input 7" xfId="3495"/>
    <cellStyle name="Input 8" xfId="3496"/>
    <cellStyle name="Input 9" xfId="3497"/>
    <cellStyle name="Input_010_주택건설" xfId="3498"/>
    <cellStyle name="Linked Cell" xfId="908"/>
    <cellStyle name="Linked Cell 2" xfId="909"/>
    <cellStyle name="Linked Cell 2 2" xfId="3499"/>
    <cellStyle name="Linked Cell 3" xfId="3500"/>
    <cellStyle name="Linked Cell_010_주택건설" xfId="3501"/>
    <cellStyle name="Millares [0]_2AV_M_M " xfId="910"/>
    <cellStyle name="Milliers [0]_Arabian Spec" xfId="911"/>
    <cellStyle name="Milliers_Arabian Spec" xfId="912"/>
    <cellStyle name="Model" xfId="913"/>
    <cellStyle name="Model 2" xfId="914"/>
    <cellStyle name="Model 2 2" xfId="3504"/>
    <cellStyle name="Model 2 2 2" xfId="3505"/>
    <cellStyle name="Model 2 2 2 2" xfId="3506"/>
    <cellStyle name="Model 2 2 2 2 2" xfId="4277"/>
    <cellStyle name="Model 2 2 2 3" xfId="3507"/>
    <cellStyle name="Model 2 2 2 3 2" xfId="4249"/>
    <cellStyle name="Model 2 2 2 4" xfId="4276"/>
    <cellStyle name="Model 2 2 3" xfId="3508"/>
    <cellStyle name="Model 2 2 3 2" xfId="3509"/>
    <cellStyle name="Model 2 2 3 2 2" xfId="4251"/>
    <cellStyle name="Model 2 2 3 3" xfId="4250"/>
    <cellStyle name="Model 2 2 4" xfId="3510"/>
    <cellStyle name="Model 2 2 4 2" xfId="4252"/>
    <cellStyle name="Model 2 2 5" xfId="3511"/>
    <cellStyle name="Model 2 2 5 2" xfId="4278"/>
    <cellStyle name="Model 2 2 6" xfId="4275"/>
    <cellStyle name="Model 2 3" xfId="3512"/>
    <cellStyle name="Model 2 3 2" xfId="4279"/>
    <cellStyle name="Model 2 4" xfId="3513"/>
    <cellStyle name="Model 2 4 2" xfId="4253"/>
    <cellStyle name="Model 2 5" xfId="3503"/>
    <cellStyle name="Model 2 5 2" xfId="4468"/>
    <cellStyle name="Model 2 6" xfId="1461"/>
    <cellStyle name="Model 3" xfId="3514"/>
    <cellStyle name="Model 3 2" xfId="3515"/>
    <cellStyle name="Model 3 2 2" xfId="3516"/>
    <cellStyle name="Model 3 2 2 2" xfId="4256"/>
    <cellStyle name="Model 3 2 3" xfId="3517"/>
    <cellStyle name="Model 3 2 3 2" xfId="4257"/>
    <cellStyle name="Model 3 2 4" xfId="4255"/>
    <cellStyle name="Model 3 3" xfId="3518"/>
    <cellStyle name="Model 3 3 2" xfId="4258"/>
    <cellStyle name="Model 3 4" xfId="3519"/>
    <cellStyle name="Model 3 4 2" xfId="4259"/>
    <cellStyle name="Model 3 5" xfId="4254"/>
    <cellStyle name="Model 4" xfId="3520"/>
    <cellStyle name="Model 4 2" xfId="4260"/>
    <cellStyle name="Model 5" xfId="3521"/>
    <cellStyle name="Model 5 2" xfId="4261"/>
    <cellStyle name="Model 6" xfId="3502"/>
    <cellStyle name="Model 6 2" xfId="4467"/>
    <cellStyle name="Model 7" xfId="1460"/>
    <cellStyle name="Mon?aire [0]_Arabian Spec" xfId="915"/>
    <cellStyle name="Mon?aire_Arabian Spec" xfId="916"/>
    <cellStyle name="Moneda [0]_2AV_M_M " xfId="917"/>
    <cellStyle name="Moneda_2AV_M_M " xfId="918"/>
    <cellStyle name="Neutral" xfId="919"/>
    <cellStyle name="Neutral 2" xfId="920"/>
    <cellStyle name="Neutral 2 2" xfId="3522"/>
    <cellStyle name="Neutral 3" xfId="3523"/>
    <cellStyle name="Neutral_010_주택건설" xfId="3524"/>
    <cellStyle name="Normal - Style1" xfId="921"/>
    <cellStyle name="Normal - Style1 2" xfId="922"/>
    <cellStyle name="Normal - Style1 3" xfId="923"/>
    <cellStyle name="Normal_ SG&amp;A Bridge " xfId="924"/>
    <cellStyle name="Note" xfId="925"/>
    <cellStyle name="Note 2" xfId="926"/>
    <cellStyle name="Note 2 2" xfId="3525"/>
    <cellStyle name="Note 3" xfId="3526"/>
    <cellStyle name="Output" xfId="927"/>
    <cellStyle name="Output 2" xfId="928"/>
    <cellStyle name="Output 2 2" xfId="3527"/>
    <cellStyle name="Output 3" xfId="3528"/>
    <cellStyle name="Output_010_주택건설" xfId="3529"/>
    <cellStyle name="Percent [2]" xfId="929"/>
    <cellStyle name="Percent [2] 2" xfId="930"/>
    <cellStyle name="subhead" xfId="931"/>
    <cellStyle name="subhead 2" xfId="932"/>
    <cellStyle name="Title" xfId="933"/>
    <cellStyle name="title [1]" xfId="934"/>
    <cellStyle name="title [1] 2" xfId="3530"/>
    <cellStyle name="title [2]" xfId="935"/>
    <cellStyle name="title [2] 2" xfId="3531"/>
    <cellStyle name="Title 2" xfId="936"/>
    <cellStyle name="Title 2 2" xfId="3532"/>
    <cellStyle name="Title 3" xfId="3533"/>
    <cellStyle name="Title 4" xfId="3534"/>
    <cellStyle name="Title 5" xfId="3535"/>
    <cellStyle name="Title 6" xfId="3536"/>
    <cellStyle name="Title 7" xfId="1462"/>
    <cellStyle name="Title 8" xfId="1457"/>
    <cellStyle name="Title 9" xfId="4549"/>
    <cellStyle name="Title_010_주택건설" xfId="3537"/>
    <cellStyle name="Total" xfId="937"/>
    <cellStyle name="Total 2" xfId="938"/>
    <cellStyle name="Total 2 2" xfId="939"/>
    <cellStyle name="Total 2 2 2" xfId="3538"/>
    <cellStyle name="Total 2 3" xfId="3539"/>
    <cellStyle name="Total 3" xfId="940"/>
    <cellStyle name="UM" xfId="941"/>
    <cellStyle name="UM 2" xfId="942"/>
    <cellStyle name="Warning Text" xfId="943"/>
    <cellStyle name="Warning Text 2" xfId="944"/>
    <cellStyle name="Warning Text 2 2" xfId="3540"/>
    <cellStyle name="Warning Text 3" xfId="3541"/>
    <cellStyle name="Warning Text_010_주택건설" xfId="3542"/>
    <cellStyle name="강조색1" xfId="945" builtinId="29" customBuiltin="1"/>
    <cellStyle name="강조색1 2" xfId="946"/>
    <cellStyle name="강조색1 2 2" xfId="947"/>
    <cellStyle name="강조색1 2 2 2" xfId="948"/>
    <cellStyle name="강조색1 2 2 2 2" xfId="3544"/>
    <cellStyle name="강조색1 2 2 2 3" xfId="3545"/>
    <cellStyle name="강조색1 2 2 2 4" xfId="3543"/>
    <cellStyle name="강조색1 2 2 3" xfId="3546"/>
    <cellStyle name="강조색1 2 3" xfId="949"/>
    <cellStyle name="강조색1 2 3 2" xfId="3547"/>
    <cellStyle name="강조색1 3" xfId="950"/>
    <cellStyle name="강조색1 3 2" xfId="951"/>
    <cellStyle name="강조색1 3 2 2" xfId="3548"/>
    <cellStyle name="강조색1 3 3" xfId="3549"/>
    <cellStyle name="강조색1 3_012_보건및사회보장" xfId="3550"/>
    <cellStyle name="강조색1 4" xfId="952"/>
    <cellStyle name="강조색1 4 2" xfId="3551"/>
    <cellStyle name="강조색1 5" xfId="3552"/>
    <cellStyle name="강조색1 5 2" xfId="3553"/>
    <cellStyle name="강조색1 5 3" xfId="3554"/>
    <cellStyle name="강조색1 6" xfId="4347"/>
    <cellStyle name="강조색1 7" xfId="4350"/>
    <cellStyle name="강조색1 8" xfId="4264"/>
    <cellStyle name="강조색2" xfId="953" builtinId="33" customBuiltin="1"/>
    <cellStyle name="강조색2 2" xfId="954"/>
    <cellStyle name="강조색2 2 2" xfId="955"/>
    <cellStyle name="강조색2 2 2 2" xfId="956"/>
    <cellStyle name="강조색2 2 2 2 2" xfId="3556"/>
    <cellStyle name="강조색2 2 2 2 3" xfId="3557"/>
    <cellStyle name="강조색2 2 2 2 4" xfId="3555"/>
    <cellStyle name="강조색2 2 2 3" xfId="3558"/>
    <cellStyle name="강조색2 2 3" xfId="957"/>
    <cellStyle name="강조색2 2 3 2" xfId="3559"/>
    <cellStyle name="강조색2 3" xfId="958"/>
    <cellStyle name="강조색2 3 2" xfId="959"/>
    <cellStyle name="강조색2 3 2 2" xfId="3560"/>
    <cellStyle name="강조색2 3 3" xfId="3561"/>
    <cellStyle name="강조색2 3_012_보건및사회보장" xfId="3562"/>
    <cellStyle name="강조색2 4" xfId="960"/>
    <cellStyle name="강조색2 4 2" xfId="3563"/>
    <cellStyle name="강조색2 5" xfId="3564"/>
    <cellStyle name="강조색2 5 2" xfId="3565"/>
    <cellStyle name="강조색2 5 3" xfId="3566"/>
    <cellStyle name="강조색2 6" xfId="4365"/>
    <cellStyle name="강조색2 7" xfId="4409"/>
    <cellStyle name="강조색2 8" xfId="4248"/>
    <cellStyle name="강조색3" xfId="961" builtinId="37" customBuiltin="1"/>
    <cellStyle name="강조색3 2" xfId="962"/>
    <cellStyle name="강조색3 2 2" xfId="963"/>
    <cellStyle name="강조색3 2 2 2" xfId="964"/>
    <cellStyle name="강조색3 2 2 2 2" xfId="3568"/>
    <cellStyle name="강조색3 2 2 2 3" xfId="3569"/>
    <cellStyle name="강조색3 2 2 2 4" xfId="3567"/>
    <cellStyle name="강조색3 2 2 3" xfId="3570"/>
    <cellStyle name="강조색3 2 3" xfId="965"/>
    <cellStyle name="강조색3 2 3 2" xfId="3571"/>
    <cellStyle name="강조색3 3" xfId="966"/>
    <cellStyle name="강조색3 3 2" xfId="967"/>
    <cellStyle name="강조색3 3 2 2" xfId="3572"/>
    <cellStyle name="강조색3 3 3" xfId="3573"/>
    <cellStyle name="강조색3 3_012_보건및사회보장" xfId="3574"/>
    <cellStyle name="강조색3 4" xfId="968"/>
    <cellStyle name="강조색3 4 2" xfId="3575"/>
    <cellStyle name="강조색3 5" xfId="3576"/>
    <cellStyle name="강조색3 5 2" xfId="3577"/>
    <cellStyle name="강조색3 5 3" xfId="3578"/>
    <cellStyle name="강조색3 6" xfId="4368"/>
    <cellStyle name="강조색3 7" xfId="4410"/>
    <cellStyle name="강조색3 8" xfId="4362"/>
    <cellStyle name="강조색4" xfId="969" builtinId="41" customBuiltin="1"/>
    <cellStyle name="강조색4 2" xfId="970"/>
    <cellStyle name="강조색4 2 2" xfId="971"/>
    <cellStyle name="강조색4 2 2 2" xfId="972"/>
    <cellStyle name="강조색4 2 2 2 2" xfId="3580"/>
    <cellStyle name="강조색4 2 2 2 3" xfId="3581"/>
    <cellStyle name="강조색4 2 2 2 4" xfId="3579"/>
    <cellStyle name="강조색4 2 2 3" xfId="3582"/>
    <cellStyle name="강조색4 2 3" xfId="973"/>
    <cellStyle name="강조색4 2 3 2" xfId="3583"/>
    <cellStyle name="강조색4 3" xfId="974"/>
    <cellStyle name="강조색4 3 2" xfId="975"/>
    <cellStyle name="강조색4 3 2 2" xfId="3584"/>
    <cellStyle name="강조색4 3 3" xfId="3585"/>
    <cellStyle name="강조색4 3_012_보건및사회보장" xfId="3586"/>
    <cellStyle name="강조색4 4" xfId="976"/>
    <cellStyle name="강조색4 4 2" xfId="3587"/>
    <cellStyle name="강조색4 5" xfId="3588"/>
    <cellStyle name="강조색4 5 2" xfId="3589"/>
    <cellStyle name="강조색4 5 3" xfId="3590"/>
    <cellStyle name="강조색4 6" xfId="4366"/>
    <cellStyle name="강조색4 7" xfId="4411"/>
    <cellStyle name="강조색4 8" xfId="4351"/>
    <cellStyle name="강조색5" xfId="977" builtinId="45" customBuiltin="1"/>
    <cellStyle name="강조색5 2" xfId="978"/>
    <cellStyle name="강조색5 2 2" xfId="979"/>
    <cellStyle name="강조색5 2 2 2" xfId="980"/>
    <cellStyle name="강조색5 2 2 2 2" xfId="3592"/>
    <cellStyle name="강조색5 2 2 2 3" xfId="3593"/>
    <cellStyle name="강조색5 2 2 2 4" xfId="3591"/>
    <cellStyle name="강조색5 2 2 3" xfId="3594"/>
    <cellStyle name="강조색5 2 3" xfId="981"/>
    <cellStyle name="강조색5 2 3 2" xfId="3595"/>
    <cellStyle name="강조색5 3" xfId="982"/>
    <cellStyle name="강조색5 3 2" xfId="983"/>
    <cellStyle name="강조색5 3 2 2" xfId="3596"/>
    <cellStyle name="강조색5 3 3" xfId="3597"/>
    <cellStyle name="강조색5 3_012_보건및사회보장" xfId="3598"/>
    <cellStyle name="강조색5 4" xfId="984"/>
    <cellStyle name="강조색5 4 2" xfId="3599"/>
    <cellStyle name="강조색5 5" xfId="3600"/>
    <cellStyle name="강조색5 5 2" xfId="3601"/>
    <cellStyle name="강조색5 5 3" xfId="3602"/>
    <cellStyle name="강조색5 6" xfId="4352"/>
    <cellStyle name="강조색5 7" xfId="4412"/>
    <cellStyle name="강조색5 8" xfId="4369"/>
    <cellStyle name="강조색6" xfId="985" builtinId="49" customBuiltin="1"/>
    <cellStyle name="강조색6 2" xfId="986"/>
    <cellStyle name="강조색6 2 2" xfId="987"/>
    <cellStyle name="강조색6 2 2 2" xfId="988"/>
    <cellStyle name="강조색6 2 2 2 2" xfId="3604"/>
    <cellStyle name="강조색6 2 2 2 3" xfId="3605"/>
    <cellStyle name="강조색6 2 2 2 4" xfId="3603"/>
    <cellStyle name="강조색6 2 2 3" xfId="3606"/>
    <cellStyle name="강조색6 2 3" xfId="989"/>
    <cellStyle name="강조색6 2 3 2" xfId="3607"/>
    <cellStyle name="강조색6 3" xfId="990"/>
    <cellStyle name="강조색6 3 2" xfId="991"/>
    <cellStyle name="강조색6 3 2 2" xfId="3608"/>
    <cellStyle name="강조색6 3 3" xfId="3609"/>
    <cellStyle name="강조색6 3_012_보건및사회보장" xfId="3610"/>
    <cellStyle name="강조색6 4" xfId="992"/>
    <cellStyle name="강조색6 4 2" xfId="3611"/>
    <cellStyle name="강조색6 5" xfId="3612"/>
    <cellStyle name="강조색6 5 2" xfId="3613"/>
    <cellStyle name="강조색6 5 3" xfId="3614"/>
    <cellStyle name="강조색6 6" xfId="4353"/>
    <cellStyle name="강조색6 7" xfId="4413"/>
    <cellStyle name="강조색6 8" xfId="4363"/>
    <cellStyle name="경고문" xfId="993" builtinId="11" customBuiltin="1"/>
    <cellStyle name="경고문 2" xfId="994"/>
    <cellStyle name="경고문 2 2" xfId="995"/>
    <cellStyle name="경고문 2 2 2" xfId="996"/>
    <cellStyle name="경고문 2 2 2 2" xfId="3616"/>
    <cellStyle name="경고문 2 2 2 3" xfId="3617"/>
    <cellStyle name="경고문 2 2 2 4" xfId="3615"/>
    <cellStyle name="경고문 2 2 3" xfId="3618"/>
    <cellStyle name="경고문 2 3" xfId="997"/>
    <cellStyle name="경고문 2 3 2" xfId="3619"/>
    <cellStyle name="경고문 3" xfId="998"/>
    <cellStyle name="경고문 3 2" xfId="999"/>
    <cellStyle name="경고문 3 2 2" xfId="3620"/>
    <cellStyle name="경고문 3 3" xfId="3621"/>
    <cellStyle name="경고문 3_012_보건및사회보장" xfId="3622"/>
    <cellStyle name="경고문 4" xfId="1000"/>
    <cellStyle name="경고문 4 2" xfId="3623"/>
    <cellStyle name="경고문 5" xfId="3624"/>
    <cellStyle name="경고문 5 2" xfId="3625"/>
    <cellStyle name="경고문 5 3" xfId="3626"/>
    <cellStyle name="경고문 6" xfId="4371"/>
    <cellStyle name="경고문 7" xfId="4414"/>
    <cellStyle name="경고문 8" xfId="4364"/>
    <cellStyle name="계산" xfId="1001" builtinId="22" customBuiltin="1"/>
    <cellStyle name="계산 2" xfId="1002"/>
    <cellStyle name="계산 2 2" xfId="1003"/>
    <cellStyle name="계산 2 2 2" xfId="1004"/>
    <cellStyle name="계산 2 2 2 2" xfId="1005"/>
    <cellStyle name="계산 2 2 2 2 2" xfId="3627"/>
    <cellStyle name="계산 2 2 2 3" xfId="3628"/>
    <cellStyle name="계산 2 2 3" xfId="3629"/>
    <cellStyle name="계산 2 2 3 2" xfId="3630"/>
    <cellStyle name="계산 2 2 4" xfId="3631"/>
    <cellStyle name="계산 2 3" xfId="1006"/>
    <cellStyle name="계산 2 3 2" xfId="1007"/>
    <cellStyle name="계산 2 3 2 2" xfId="3632"/>
    <cellStyle name="계산 2 3 3" xfId="3633"/>
    <cellStyle name="계산 2 4" xfId="1008"/>
    <cellStyle name="계산 2 4 2" xfId="1009"/>
    <cellStyle name="계산 2 4 3" xfId="3634"/>
    <cellStyle name="계산 2 5" xfId="3635"/>
    <cellStyle name="계산 2 6" xfId="3636"/>
    <cellStyle name="계산 3" xfId="1010"/>
    <cellStyle name="계산 3 2" xfId="1011"/>
    <cellStyle name="계산 3 2 2" xfId="3637"/>
    <cellStyle name="계산 3 2 3" xfId="3638"/>
    <cellStyle name="계산 3 3" xfId="3639"/>
    <cellStyle name="계산 3 4" xfId="3640"/>
    <cellStyle name="계산 3_012_보건및사회보장" xfId="3641"/>
    <cellStyle name="계산 4" xfId="1012"/>
    <cellStyle name="계산 4 2" xfId="3642"/>
    <cellStyle name="계산 4 3" xfId="3643"/>
    <cellStyle name="계산 5" xfId="3644"/>
    <cellStyle name="계산 5 2" xfId="3645"/>
    <cellStyle name="계산 5 3" xfId="3646"/>
    <cellStyle name="계산 6" xfId="4372"/>
    <cellStyle name="계산 7" xfId="4415"/>
    <cellStyle name="계산 8" xfId="4273"/>
    <cellStyle name="고정소숫점" xfId="1013"/>
    <cellStyle name="고정소숫점 2" xfId="1014"/>
    <cellStyle name="고정소숫점 2 2" xfId="3647"/>
    <cellStyle name="고정출력1" xfId="1015"/>
    <cellStyle name="고정출력1 2" xfId="1016"/>
    <cellStyle name="고정출력2" xfId="1017"/>
    <cellStyle name="고정출력2 2" xfId="1018"/>
    <cellStyle name="나쁨" xfId="1019" builtinId="27" customBuiltin="1"/>
    <cellStyle name="나쁨 2" xfId="1020"/>
    <cellStyle name="나쁨 2 2" xfId="1021"/>
    <cellStyle name="나쁨 2 2 2" xfId="1022"/>
    <cellStyle name="나쁨 2 2 2 2" xfId="3649"/>
    <cellStyle name="나쁨 2 2 2 3" xfId="3650"/>
    <cellStyle name="나쁨 2 2 2 4" xfId="3648"/>
    <cellStyle name="나쁨 2 2 3" xfId="3651"/>
    <cellStyle name="나쁨 2 3" xfId="1023"/>
    <cellStyle name="나쁨 2 3 2" xfId="3652"/>
    <cellStyle name="나쁨 3" xfId="1024"/>
    <cellStyle name="나쁨 3 2" xfId="1025"/>
    <cellStyle name="나쁨 3 2 2" xfId="3653"/>
    <cellStyle name="나쁨 3 3" xfId="3654"/>
    <cellStyle name="나쁨 3_012_보건및사회보장" xfId="3655"/>
    <cellStyle name="나쁨 4" xfId="1026"/>
    <cellStyle name="나쁨 4 2" xfId="3656"/>
    <cellStyle name="나쁨 5" xfId="3657"/>
    <cellStyle name="나쁨 5 2" xfId="3658"/>
    <cellStyle name="나쁨 5 3" xfId="3659"/>
    <cellStyle name="나쁨 6" xfId="4374"/>
    <cellStyle name="나쁨 7" xfId="4416"/>
    <cellStyle name="나쁨 8" xfId="4266"/>
    <cellStyle name="날짜" xfId="1027"/>
    <cellStyle name="날짜 2" xfId="1028"/>
    <cellStyle name="달러" xfId="1029"/>
    <cellStyle name="달러 2" xfId="1030"/>
    <cellStyle name="뒤에 오는 하이퍼링크_Book1" xfId="1031"/>
    <cellStyle name="똿뗦먛귟 [0.00]_PRODUCT DETAIL Q1" xfId="1032"/>
    <cellStyle name="똿뗦먛귟_PRODUCT DETAIL Q1" xfId="1033"/>
    <cellStyle name="메모" xfId="1034" builtinId="10" customBuiltin="1"/>
    <cellStyle name="메모 2" xfId="1035"/>
    <cellStyle name="메모 2 2" xfId="1036"/>
    <cellStyle name="메모 2 2 2" xfId="1037"/>
    <cellStyle name="메모 2 2 2 2" xfId="1038"/>
    <cellStyle name="메모 2 2 2 2 2" xfId="3660"/>
    <cellStyle name="메모 2 2 3" xfId="3661"/>
    <cellStyle name="메모 2 2 4" xfId="3662"/>
    <cellStyle name="메모 2 3" xfId="1039"/>
    <cellStyle name="메모 2 3 2" xfId="1040"/>
    <cellStyle name="메모 2 3 3" xfId="3663"/>
    <cellStyle name="메모 2 4" xfId="1041"/>
    <cellStyle name="메모 2 4 2" xfId="1042"/>
    <cellStyle name="메모 2 4 2 2" xfId="3665"/>
    <cellStyle name="메모 2 4 2 3" xfId="3666"/>
    <cellStyle name="메모 2 4 2 4" xfId="3664"/>
    <cellStyle name="메모 2 4 3" xfId="3667"/>
    <cellStyle name="메모 2 5" xfId="1043"/>
    <cellStyle name="메모 2 5 2" xfId="3668"/>
    <cellStyle name="메모 2 6" xfId="3669"/>
    <cellStyle name="메모 3" xfId="1044"/>
    <cellStyle name="메모 3 2" xfId="1045"/>
    <cellStyle name="메모 3 3" xfId="3670"/>
    <cellStyle name="메모 4" xfId="1046"/>
    <cellStyle name="메모 4 2" xfId="1047"/>
    <cellStyle name="메모 4 2 2" xfId="3671"/>
    <cellStyle name="메모 4 3" xfId="3672"/>
    <cellStyle name="메모 5" xfId="3673"/>
    <cellStyle name="메모 6" xfId="4376"/>
    <cellStyle name="메모 7" xfId="4417"/>
    <cellStyle name="메모 8" xfId="4373"/>
    <cellStyle name="믅됞 [0.00]_PRODUCT DETAIL Q1" xfId="1048"/>
    <cellStyle name="믅됞_PRODUCT DETAIL Q1" xfId="1049"/>
    <cellStyle name="바탕글" xfId="1050"/>
    <cellStyle name="바탕글 2" xfId="1051"/>
    <cellStyle name="바탕글 3" xfId="3674"/>
    <cellStyle name="백분율 [0]" xfId="1052"/>
    <cellStyle name="백분율 [0] 2" xfId="3675"/>
    <cellStyle name="백분율 [2]" xfId="1053"/>
    <cellStyle name="백분율 [2] 2" xfId="3676"/>
    <cellStyle name="백분율 2" xfId="1054"/>
    <cellStyle name="백분율 2 2" xfId="1055"/>
    <cellStyle name="백분율 2 2 2" xfId="1056"/>
    <cellStyle name="백분율 2 2 2 2" xfId="3677"/>
    <cellStyle name="백분율 2 2 3" xfId="3678"/>
    <cellStyle name="백분율 2 3" xfId="1057"/>
    <cellStyle name="백분율 2 3 2" xfId="3679"/>
    <cellStyle name="백분율 2 3 3" xfId="3680"/>
    <cellStyle name="백분율 2 4" xfId="3681"/>
    <cellStyle name="백분율 3" xfId="1058"/>
    <cellStyle name="백분율 3 2" xfId="3682"/>
    <cellStyle name="보통" xfId="1059" builtinId="28" customBuiltin="1"/>
    <cellStyle name="보통 2" xfId="1060"/>
    <cellStyle name="보통 2 2" xfId="1061"/>
    <cellStyle name="보통 2 2 2" xfId="1062"/>
    <cellStyle name="보통 2 2 2 2" xfId="3684"/>
    <cellStyle name="보통 2 2 2 3" xfId="3685"/>
    <cellStyle name="보통 2 2 2 4" xfId="3683"/>
    <cellStyle name="보통 2 2 3" xfId="3686"/>
    <cellStyle name="보통 2 3" xfId="1063"/>
    <cellStyle name="보통 2 3 2" xfId="3687"/>
    <cellStyle name="보통 3" xfId="1064"/>
    <cellStyle name="보통 3 2" xfId="1065"/>
    <cellStyle name="보통 3 2 2" xfId="3688"/>
    <cellStyle name="보통 3 3" xfId="3689"/>
    <cellStyle name="보통 3_012_보건및사회보장" xfId="3690"/>
    <cellStyle name="보통 4" xfId="1066"/>
    <cellStyle name="보통 4 2" xfId="3691"/>
    <cellStyle name="보통 5" xfId="3692"/>
    <cellStyle name="보통 5 2" xfId="3693"/>
    <cellStyle name="보통 5 3" xfId="3694"/>
    <cellStyle name="보통 6" xfId="4380"/>
    <cellStyle name="보통 7" xfId="4418"/>
    <cellStyle name="보통 8" xfId="4450"/>
    <cellStyle name="본문" xfId="1067"/>
    <cellStyle name="부제목" xfId="1068"/>
    <cellStyle name="뷭?_?긚??_1" xfId="1069"/>
    <cellStyle name="설명 텍스트" xfId="1070" builtinId="53" customBuiltin="1"/>
    <cellStyle name="설명 텍스트 2" xfId="1071"/>
    <cellStyle name="설명 텍스트 2 2" xfId="1072"/>
    <cellStyle name="설명 텍스트 2 2 2" xfId="1073"/>
    <cellStyle name="설명 텍스트 2 2 2 2" xfId="3696"/>
    <cellStyle name="설명 텍스트 2 2 2 3" xfId="3697"/>
    <cellStyle name="설명 텍스트 2 2 2 4" xfId="3695"/>
    <cellStyle name="설명 텍스트 2 2 3" xfId="3698"/>
    <cellStyle name="설명 텍스트 2 3" xfId="1074"/>
    <cellStyle name="설명 텍스트 2 3 2" xfId="3699"/>
    <cellStyle name="설명 텍스트 3" xfId="1075"/>
    <cellStyle name="설명 텍스트 3 2" xfId="1076"/>
    <cellStyle name="설명 텍스트 3 2 2" xfId="3700"/>
    <cellStyle name="설명 텍스트 3 3" xfId="3701"/>
    <cellStyle name="설명 텍스트 3_012_보건및사회보장" xfId="3702"/>
    <cellStyle name="설명 텍스트 4" xfId="1077"/>
    <cellStyle name="설명 텍스트 4 2" xfId="3703"/>
    <cellStyle name="설명 텍스트 5" xfId="3704"/>
    <cellStyle name="설명 텍스트 5 2" xfId="3705"/>
    <cellStyle name="설명 텍스트 5 3" xfId="3706"/>
    <cellStyle name="설명 텍스트 6" xfId="4382"/>
    <cellStyle name="설명 텍스트 7" xfId="4419"/>
    <cellStyle name="설명 텍스트 8" xfId="4451"/>
    <cellStyle name="셀 확인" xfId="1078" builtinId="23" customBuiltin="1"/>
    <cellStyle name="셀 확인 2" xfId="1079"/>
    <cellStyle name="셀 확인 2 2" xfId="1080"/>
    <cellStyle name="셀 확인 2 2 2" xfId="1081"/>
    <cellStyle name="셀 확인 2 2 2 2" xfId="3708"/>
    <cellStyle name="셀 확인 2 2 2 3" xfId="3709"/>
    <cellStyle name="셀 확인 2 2 2 4" xfId="3707"/>
    <cellStyle name="셀 확인 2 2 3" xfId="3710"/>
    <cellStyle name="셀 확인 2 3" xfId="1082"/>
    <cellStyle name="셀 확인 2 3 2" xfId="3711"/>
    <cellStyle name="셀 확인 3" xfId="1083"/>
    <cellStyle name="셀 확인 3 2" xfId="1084"/>
    <cellStyle name="셀 확인 3 2 2" xfId="3712"/>
    <cellStyle name="셀 확인 3 3" xfId="3713"/>
    <cellStyle name="셀 확인 3_012_보건및사회보장" xfId="3714"/>
    <cellStyle name="셀 확인 4" xfId="1085"/>
    <cellStyle name="셀 확인 4 2" xfId="3715"/>
    <cellStyle name="셀 확인 5" xfId="3716"/>
    <cellStyle name="셀 확인 5 2" xfId="3717"/>
    <cellStyle name="셀 확인 5 3" xfId="3718"/>
    <cellStyle name="셀 확인 6" xfId="4383"/>
    <cellStyle name="셀 확인 7" xfId="4420"/>
    <cellStyle name="셀 확인 8" xfId="4452"/>
    <cellStyle name="숫자(R)" xfId="1086"/>
    <cellStyle name="숫자(R) 2" xfId="1087"/>
    <cellStyle name="쉼표 [0]" xfId="1088" builtinId="6"/>
    <cellStyle name="쉼표 [0] 10" xfId="1089"/>
    <cellStyle name="쉼표 [0] 10 2" xfId="3719"/>
    <cellStyle name="쉼표 [0] 10 3" xfId="3720"/>
    <cellStyle name="쉼표 [0] 10 4" xfId="3721"/>
    <cellStyle name="쉼표 [0] 10_012_보건및사회보장" xfId="3722"/>
    <cellStyle name="쉼표 [0] 11" xfId="1090"/>
    <cellStyle name="쉼표 [0] 11 2" xfId="3724"/>
    <cellStyle name="쉼표 [0] 11 3" xfId="3723"/>
    <cellStyle name="쉼표 [0] 12" xfId="3725"/>
    <cellStyle name="쉼표 [0] 12 2" xfId="3726"/>
    <cellStyle name="쉼표 [0] 12 3" xfId="3727"/>
    <cellStyle name="쉼표 [0] 13" xfId="3728"/>
    <cellStyle name="쉼표 [0] 13 2" xfId="3729"/>
    <cellStyle name="쉼표 [0] 13 3" xfId="3730"/>
    <cellStyle name="쉼표 [0] 14" xfId="3731"/>
    <cellStyle name="쉼표 [0] 15" xfId="3732"/>
    <cellStyle name="쉼표 [0] 16" xfId="3733"/>
    <cellStyle name="쉼표 [0] 17" xfId="3734"/>
    <cellStyle name="쉼표 [0] 18" xfId="3735"/>
    <cellStyle name="쉼표 [0] 19" xfId="3736"/>
    <cellStyle name="쉼표 [0] 2" xfId="1091"/>
    <cellStyle name="쉼표 [0] 2 10" xfId="3737"/>
    <cellStyle name="쉼표 [0] 2 11" xfId="3738"/>
    <cellStyle name="쉼표 [0] 2 12" xfId="3739"/>
    <cellStyle name="쉼표 [0] 2 12 2" xfId="3740"/>
    <cellStyle name="쉼표 [0] 2 13" xfId="3741"/>
    <cellStyle name="쉼표 [0] 2 14" xfId="4385"/>
    <cellStyle name="쉼표 [0] 2 15" xfId="4421"/>
    <cellStyle name="쉼표 [0] 2 16" xfId="4453"/>
    <cellStyle name="쉼표 [0] 2 2" xfId="1092"/>
    <cellStyle name="쉼표 [0] 2 2 10" xfId="3742"/>
    <cellStyle name="쉼표 [0] 2 2 2" xfId="1093"/>
    <cellStyle name="쉼표 [0] 2 2 2 2" xfId="1094"/>
    <cellStyle name="쉼표 [0] 2 2 2 2 2" xfId="1095"/>
    <cellStyle name="쉼표 [0] 2 2 2 3" xfId="1096"/>
    <cellStyle name="쉼표 [0] 2 2 2 3 2" xfId="3744"/>
    <cellStyle name="쉼표 [0] 2 2 2 3 3" xfId="3743"/>
    <cellStyle name="쉼표 [0] 2 2 2_012_보건및사회보장" xfId="3745"/>
    <cellStyle name="쉼표 [0] 2 2 3" xfId="1097"/>
    <cellStyle name="쉼표 [0] 2 2 3 2" xfId="1098"/>
    <cellStyle name="쉼표 [0] 2 2 4" xfId="1099"/>
    <cellStyle name="쉼표 [0] 2 2 4 2" xfId="3746"/>
    <cellStyle name="쉼표 [0] 2 2 5" xfId="3747"/>
    <cellStyle name="쉼표 [0] 2 2 5 2" xfId="3748"/>
    <cellStyle name="쉼표 [0] 2 2 5 3" xfId="3749"/>
    <cellStyle name="쉼표 [0] 2 2 6" xfId="3750"/>
    <cellStyle name="쉼표 [0] 2 2 7" xfId="3751"/>
    <cellStyle name="쉼표 [0] 2 2 7 2" xfId="3752"/>
    <cellStyle name="쉼표 [0] 2 2 8" xfId="3753"/>
    <cellStyle name="쉼표 [0] 2 2 9" xfId="3754"/>
    <cellStyle name="쉼표 [0] 2 2_004_노동" xfId="3755"/>
    <cellStyle name="쉼표 [0] 2 3" xfId="1100"/>
    <cellStyle name="쉼표 [0] 2 3 2" xfId="1101"/>
    <cellStyle name="쉼표 [0] 2 3 2 2" xfId="1102"/>
    <cellStyle name="쉼표 [0] 2 3 3" xfId="3756"/>
    <cellStyle name="쉼표 [0] 2 4" xfId="1103"/>
    <cellStyle name="쉼표 [0] 2 4 2" xfId="3757"/>
    <cellStyle name="쉼표 [0] 2 5" xfId="1104"/>
    <cellStyle name="쉼표 [0] 2 6" xfId="1105"/>
    <cellStyle name="쉼표 [0] 2 6 2" xfId="3758"/>
    <cellStyle name="쉼표 [0] 2 6 3" xfId="3759"/>
    <cellStyle name="쉼표 [0] 2 6 4" xfId="3760"/>
    <cellStyle name="쉼표 [0] 2 6_014_교육및문화" xfId="3761"/>
    <cellStyle name="쉼표 [0] 2 7" xfId="1106"/>
    <cellStyle name="쉼표 [0] 2 7 2" xfId="3762"/>
    <cellStyle name="쉼표 [0] 2 7 3" xfId="3763"/>
    <cellStyle name="쉼표 [0] 2 8" xfId="1107"/>
    <cellStyle name="쉼표 [0] 2 9" xfId="1108"/>
    <cellStyle name="쉼표 [0] 2_012_보건및사회보장" xfId="3764"/>
    <cellStyle name="쉼표 [0] 20" xfId="3765"/>
    <cellStyle name="쉼표 [0] 21" xfId="3766"/>
    <cellStyle name="쉼표 [0] 22" xfId="3767"/>
    <cellStyle name="쉼표 [0] 23" xfId="3768"/>
    <cellStyle name="쉼표 [0] 24" xfId="3769"/>
    <cellStyle name="쉼표 [0] 25" xfId="3770"/>
    <cellStyle name="쉼표 [0] 26" xfId="3771"/>
    <cellStyle name="쉼표 [0] 27" xfId="3772"/>
    <cellStyle name="쉼표 [0] 28" xfId="1109"/>
    <cellStyle name="쉼표 [0] 28 2" xfId="3773"/>
    <cellStyle name="쉼표 [0] 28 3" xfId="3774"/>
    <cellStyle name="쉼표 [0] 29" xfId="3775"/>
    <cellStyle name="쉼표 [0] 3" xfId="1110"/>
    <cellStyle name="쉼표 [0] 3 2" xfId="1111"/>
    <cellStyle name="쉼표 [0] 3 2 2" xfId="1112"/>
    <cellStyle name="쉼표 [0] 3 2 3" xfId="1113"/>
    <cellStyle name="쉼표 [0] 3 2 4" xfId="3776"/>
    <cellStyle name="쉼표 [0] 3 3" xfId="1114"/>
    <cellStyle name="쉼표 [0] 3 3 2" xfId="3777"/>
    <cellStyle name="쉼표 [0] 3 4" xfId="1115"/>
    <cellStyle name="쉼표 [0] 3 4 2" xfId="3778"/>
    <cellStyle name="쉼표 [0] 3 4 3" xfId="3779"/>
    <cellStyle name="쉼표 [0] 3 5" xfId="1116"/>
    <cellStyle name="쉼표 [0] 3 5 2" xfId="3780"/>
    <cellStyle name="쉼표 [0] 3 5 2 2" xfId="3781"/>
    <cellStyle name="쉼표 [0] 3 5 2 3" xfId="3782"/>
    <cellStyle name="쉼표 [0] 3 5 2 4" xfId="3783"/>
    <cellStyle name="쉼표 [0] 3 5 3" xfId="3784"/>
    <cellStyle name="쉼표 [0] 3 6" xfId="3785"/>
    <cellStyle name="쉼표 [0] 3_012_보건및사회보장" xfId="3786"/>
    <cellStyle name="쉼표 [0] 30" xfId="3787"/>
    <cellStyle name="쉼표 [0] 31" xfId="3788"/>
    <cellStyle name="쉼표 [0] 32" xfId="3789"/>
    <cellStyle name="쉼표 [0] 33" xfId="3790"/>
    <cellStyle name="쉼표 [0] 34" xfId="3791"/>
    <cellStyle name="쉼표 [0] 35" xfId="4244"/>
    <cellStyle name="쉼표 [0] 35 2" xfId="4478"/>
    <cellStyle name="쉼표 [0] 36" xfId="4246"/>
    <cellStyle name="쉼표 [0] 36 2" xfId="4480"/>
    <cellStyle name="쉼표 [0] 37" xfId="4272"/>
    <cellStyle name="쉼표 [0] 37 2" xfId="4483"/>
    <cellStyle name="쉼표 [0] 38" xfId="4265"/>
    <cellStyle name="쉼표 [0] 38 2" xfId="4481"/>
    <cellStyle name="쉼표 [0] 39" xfId="1456"/>
    <cellStyle name="쉼표 [0] 4" xfId="1117"/>
    <cellStyle name="쉼표 [0] 4 2" xfId="1118"/>
    <cellStyle name="쉼표 [0] 4 2 2" xfId="1119"/>
    <cellStyle name="쉼표 [0] 4 2 3" xfId="3792"/>
    <cellStyle name="쉼표 [0] 4 2 3 2" xfId="3793"/>
    <cellStyle name="쉼표 [0] 4 2_010_주택건설" xfId="3794"/>
    <cellStyle name="쉼표 [0] 4 3" xfId="1120"/>
    <cellStyle name="쉼표 [0] 4 3 2" xfId="3795"/>
    <cellStyle name="쉼표 [0] 4 4" xfId="3796"/>
    <cellStyle name="쉼표 [0] 40" xfId="4548"/>
    <cellStyle name="쉼표 [0] 42" xfId="3797"/>
    <cellStyle name="쉼표 [0] 43" xfId="3798"/>
    <cellStyle name="쉼표 [0] 44" xfId="3799"/>
    <cellStyle name="쉼표 [0] 45" xfId="3800"/>
    <cellStyle name="쉼표 [0] 46" xfId="3801"/>
    <cellStyle name="쉼표 [0] 47" xfId="3802"/>
    <cellStyle name="쉼표 [0] 48" xfId="3803"/>
    <cellStyle name="쉼표 [0] 49" xfId="3804"/>
    <cellStyle name="쉼표 [0] 5" xfId="1121"/>
    <cellStyle name="쉼표 [0] 5 2" xfId="1122"/>
    <cellStyle name="쉼표 [0] 5 2 2" xfId="3805"/>
    <cellStyle name="쉼표 [0] 5 3" xfId="1123"/>
    <cellStyle name="쉼표 [0] 5 3 2" xfId="3806"/>
    <cellStyle name="쉼표 [0] 5 4" xfId="3807"/>
    <cellStyle name="쉼표 [0] 50" xfId="3808"/>
    <cellStyle name="쉼표 [0] 51" xfId="1124"/>
    <cellStyle name="쉼표 [0] 51 2" xfId="3809"/>
    <cellStyle name="쉼표 [0] 53" xfId="3810"/>
    <cellStyle name="쉼표 [0] 54" xfId="3811"/>
    <cellStyle name="쉼표 [0] 55" xfId="3812"/>
    <cellStyle name="쉼표 [0] 56" xfId="3813"/>
    <cellStyle name="쉼표 [0] 58" xfId="3814"/>
    <cellStyle name="쉼표 [0] 59" xfId="3815"/>
    <cellStyle name="쉼표 [0] 6" xfId="1125"/>
    <cellStyle name="쉼표 [0] 6 2" xfId="1126"/>
    <cellStyle name="쉼표 [0] 6 2 2" xfId="3816"/>
    <cellStyle name="쉼표 [0] 6 3" xfId="1127"/>
    <cellStyle name="쉼표 [0] 6 3 2" xfId="3818"/>
    <cellStyle name="쉼표 [0] 6 3 3" xfId="3817"/>
    <cellStyle name="쉼표 [0] 6 4" xfId="3819"/>
    <cellStyle name="쉼표 [0] 6 5" xfId="3820"/>
    <cellStyle name="쉼표 [0] 6 6" xfId="3821"/>
    <cellStyle name="쉼표 [0] 6_009_유통금융보험및기타서비스" xfId="3822"/>
    <cellStyle name="쉼표 [0] 60" xfId="3823"/>
    <cellStyle name="쉼표 [0] 61" xfId="3824"/>
    <cellStyle name="쉼표 [0] 62" xfId="3825"/>
    <cellStyle name="쉼표 [0] 63" xfId="3826"/>
    <cellStyle name="쉼표 [0] 64" xfId="3827"/>
    <cellStyle name="쉼표 [0] 65" xfId="3828"/>
    <cellStyle name="쉼표 [0] 7" xfId="1128"/>
    <cellStyle name="쉼표 [0] 7 2" xfId="1129"/>
    <cellStyle name="쉼표 [0] 7 3" xfId="1130"/>
    <cellStyle name="쉼표 [0] 7 3 2" xfId="3829"/>
    <cellStyle name="쉼표 [0] 7 4" xfId="3830"/>
    <cellStyle name="쉼표 [0] 7_012_보건및사회보장" xfId="3831"/>
    <cellStyle name="쉼표 [0] 75" xfId="1131"/>
    <cellStyle name="쉼표 [0] 76" xfId="1132"/>
    <cellStyle name="쉼표 [0] 78" xfId="1133"/>
    <cellStyle name="쉼표 [0] 79" xfId="1134"/>
    <cellStyle name="쉼표 [0] 8" xfId="1135"/>
    <cellStyle name="쉼표 [0] 8 2" xfId="1136"/>
    <cellStyle name="쉼표 [0] 8 2 2" xfId="3832"/>
    <cellStyle name="쉼표 [0] 8 3" xfId="3833"/>
    <cellStyle name="쉼표 [0] 8_010_주택건설" xfId="3834"/>
    <cellStyle name="쉼표 [0] 80" xfId="1137"/>
    <cellStyle name="쉼표 [0] 81" xfId="1138"/>
    <cellStyle name="쉼표 [0] 82" xfId="1139"/>
    <cellStyle name="쉼표 [0] 84" xfId="1140"/>
    <cellStyle name="쉼표 [0] 85" xfId="1141"/>
    <cellStyle name="쉼표 [0] 9" xfId="1142"/>
    <cellStyle name="쉼표 [0] 9 2" xfId="1143"/>
    <cellStyle name="쉼표 [0] 9 2 2" xfId="3836"/>
    <cellStyle name="쉼표 [0] 9 2 3" xfId="3835"/>
    <cellStyle name="쉼표 [0] 9 3" xfId="3837"/>
    <cellStyle name="쉼표 [0] 9 4" xfId="3838"/>
    <cellStyle name="쉼표 [0] 9_010_주택건설" xfId="3839"/>
    <cellStyle name="스타일 1" xfId="1144"/>
    <cellStyle name="스타일 1 2" xfId="1145"/>
    <cellStyle name="스타일 1 2 2" xfId="1146"/>
    <cellStyle name="스타일 1 2 2 2" xfId="3840"/>
    <cellStyle name="스타일 1 2 3" xfId="3841"/>
    <cellStyle name="스타일 1 3" xfId="1147"/>
    <cellStyle name="연결된 셀" xfId="1148" builtinId="24" customBuiltin="1"/>
    <cellStyle name="연결된 셀 2" xfId="1149"/>
    <cellStyle name="연결된 셀 2 2" xfId="1150"/>
    <cellStyle name="연결된 셀 2 2 2" xfId="1151"/>
    <cellStyle name="연결된 셀 2 2 2 2" xfId="3843"/>
    <cellStyle name="연결된 셀 2 2 2 3" xfId="3844"/>
    <cellStyle name="연결된 셀 2 2 2 4" xfId="3842"/>
    <cellStyle name="연결된 셀 2 2 3" xfId="3845"/>
    <cellStyle name="연결된 셀 2 3" xfId="1152"/>
    <cellStyle name="연결된 셀 2 3 2" xfId="3846"/>
    <cellStyle name="연결된 셀 3" xfId="1153"/>
    <cellStyle name="연결된 셀 3 2" xfId="1154"/>
    <cellStyle name="연결된 셀 3 2 2" xfId="3847"/>
    <cellStyle name="연결된 셀 3 3" xfId="3848"/>
    <cellStyle name="연결된 셀 3_012_보건및사회보장" xfId="3849"/>
    <cellStyle name="연결된 셀 4" xfId="1155"/>
    <cellStyle name="연결된 셀 4 2" xfId="3850"/>
    <cellStyle name="연결된 셀 5" xfId="3851"/>
    <cellStyle name="연결된 셀 5 2" xfId="3852"/>
    <cellStyle name="연결된 셀 5 3" xfId="3853"/>
    <cellStyle name="연결된 셀 6" xfId="4387"/>
    <cellStyle name="연결된 셀 7" xfId="4422"/>
    <cellStyle name="연결된 셀 8" xfId="4454"/>
    <cellStyle name="요약" xfId="1156" builtinId="25" customBuiltin="1"/>
    <cellStyle name="요약 2" xfId="1157"/>
    <cellStyle name="요약 2 2" xfId="1158"/>
    <cellStyle name="요약 2 2 2" xfId="1159"/>
    <cellStyle name="요약 2 2 3" xfId="3854"/>
    <cellStyle name="요약 2 3" xfId="1160"/>
    <cellStyle name="요약 2 4" xfId="1161"/>
    <cellStyle name="요약 2 4 2" xfId="1162"/>
    <cellStyle name="요약 2 4 3" xfId="3855"/>
    <cellStyle name="요약 2 5" xfId="3856"/>
    <cellStyle name="요약 3" xfId="1163"/>
    <cellStyle name="요약 3 2" xfId="1164"/>
    <cellStyle name="요약 3 2 2" xfId="3857"/>
    <cellStyle name="요약 3 3" xfId="3858"/>
    <cellStyle name="요약 3_012_보건및사회보장" xfId="3859"/>
    <cellStyle name="요약 4" xfId="1165"/>
    <cellStyle name="요약 4 2" xfId="3860"/>
    <cellStyle name="요약 5" xfId="3861"/>
    <cellStyle name="요약 5 2" xfId="3862"/>
    <cellStyle name="요약 5 3" xfId="3863"/>
    <cellStyle name="요약 6" xfId="4388"/>
    <cellStyle name="요약 7" xfId="4423"/>
    <cellStyle name="요약 8" xfId="4455"/>
    <cellStyle name="입력" xfId="1166" builtinId="20" customBuiltin="1"/>
    <cellStyle name="입력 2" xfId="1167"/>
    <cellStyle name="입력 2 2" xfId="1168"/>
    <cellStyle name="입력 2 2 2" xfId="1169"/>
    <cellStyle name="입력 2 2 2 2" xfId="1170"/>
    <cellStyle name="입력 2 2 2 2 2" xfId="3864"/>
    <cellStyle name="입력 2 2 2 3" xfId="3865"/>
    <cellStyle name="입력 2 2 3" xfId="3866"/>
    <cellStyle name="입력 2 2 3 2" xfId="3867"/>
    <cellStyle name="입력 2 2 4" xfId="3868"/>
    <cellStyle name="입력 2 3" xfId="1171"/>
    <cellStyle name="입력 2 3 2" xfId="1172"/>
    <cellStyle name="입력 2 3 2 2" xfId="3869"/>
    <cellStyle name="입력 2 3 3" xfId="3870"/>
    <cellStyle name="입력 2 4" xfId="1173"/>
    <cellStyle name="입력 2 4 2" xfId="1174"/>
    <cellStyle name="입력 2 4 3" xfId="3871"/>
    <cellStyle name="입력 2 5" xfId="3872"/>
    <cellStyle name="입력 2 6" xfId="3873"/>
    <cellStyle name="입력 3" xfId="1175"/>
    <cellStyle name="입력 3 2" xfId="1176"/>
    <cellStyle name="입력 3 2 2" xfId="3874"/>
    <cellStyle name="입력 3 2 3" xfId="3875"/>
    <cellStyle name="입력 3 3" xfId="3876"/>
    <cellStyle name="입력 3 4" xfId="3877"/>
    <cellStyle name="입력 3_012_보건및사회보장" xfId="3878"/>
    <cellStyle name="입력 4" xfId="1177"/>
    <cellStyle name="입력 4 2" xfId="3879"/>
    <cellStyle name="입력 4 3" xfId="3880"/>
    <cellStyle name="입력 5" xfId="3881"/>
    <cellStyle name="입력 5 2" xfId="3882"/>
    <cellStyle name="입력 5 3" xfId="3883"/>
    <cellStyle name="입력 6" xfId="4389"/>
    <cellStyle name="입력 7" xfId="4424"/>
    <cellStyle name="입력 8" xfId="4456"/>
    <cellStyle name="자리수" xfId="1178"/>
    <cellStyle name="자리수 2" xfId="1179"/>
    <cellStyle name="자리수0" xfId="1180"/>
    <cellStyle name="자리수0 2" xfId="1181"/>
    <cellStyle name="자리수0 2 2" xfId="3884"/>
    <cellStyle name="작은제목" xfId="1182"/>
    <cellStyle name="작은제목 2" xfId="1183"/>
    <cellStyle name="작은제목 3" xfId="3885"/>
    <cellStyle name="제목" xfId="1184" builtinId="15" customBuiltin="1"/>
    <cellStyle name="제목 1" xfId="1185" builtinId="16" customBuiltin="1"/>
    <cellStyle name="제목 1 2" xfId="1186"/>
    <cellStyle name="제목 1 2 2" xfId="1187"/>
    <cellStyle name="제목 1 2 2 2" xfId="1188"/>
    <cellStyle name="제목 1 2 2 2 2" xfId="3887"/>
    <cellStyle name="제목 1 2 2 2 3" xfId="3888"/>
    <cellStyle name="제목 1 2 2 2 4" xfId="3886"/>
    <cellStyle name="제목 1 2 2 3" xfId="3889"/>
    <cellStyle name="제목 1 2 3" xfId="1189"/>
    <cellStyle name="제목 1 2 3 2" xfId="3890"/>
    <cellStyle name="제목 1 3" xfId="1190"/>
    <cellStyle name="제목 1 3 2" xfId="1191"/>
    <cellStyle name="제목 1 3 3" xfId="3891"/>
    <cellStyle name="제목 1 3_012_보건및사회보장" xfId="3892"/>
    <cellStyle name="제목 1 4" xfId="3893"/>
    <cellStyle name="제목 1 5" xfId="3894"/>
    <cellStyle name="제목 1 5 2" xfId="3895"/>
    <cellStyle name="제목 1 5 3" xfId="3896"/>
    <cellStyle name="제목 1 6" xfId="4393"/>
    <cellStyle name="제목 1 7" xfId="4425"/>
    <cellStyle name="제목 1 8" xfId="4458"/>
    <cellStyle name="제목 10" xfId="3897"/>
    <cellStyle name="제목 11" xfId="3898"/>
    <cellStyle name="제목 12" xfId="3899"/>
    <cellStyle name="제목 13" xfId="3900"/>
    <cellStyle name="제목 14" xfId="3901"/>
    <cellStyle name="제목 15" xfId="3902"/>
    <cellStyle name="제목 16" xfId="3903"/>
    <cellStyle name="제목 17" xfId="3904"/>
    <cellStyle name="제목 18" xfId="3905"/>
    <cellStyle name="제목 19" xfId="3906"/>
    <cellStyle name="제목 2" xfId="1192" builtinId="17" customBuiltin="1"/>
    <cellStyle name="제목 2 2" xfId="1193"/>
    <cellStyle name="제목 2 2 2" xfId="1194"/>
    <cellStyle name="제목 2 2 2 2" xfId="1195"/>
    <cellStyle name="제목 2 2 2 2 2" xfId="3908"/>
    <cellStyle name="제목 2 2 2 2 3" xfId="3909"/>
    <cellStyle name="제목 2 2 2 2 4" xfId="3907"/>
    <cellStyle name="제목 2 2 2 3" xfId="3910"/>
    <cellStyle name="제목 2 2 3" xfId="1196"/>
    <cellStyle name="제목 2 2 3 2" xfId="3911"/>
    <cellStyle name="제목 2 3" xfId="1197"/>
    <cellStyle name="제목 2 3 2" xfId="1198"/>
    <cellStyle name="제목 2 3 3" xfId="3912"/>
    <cellStyle name="제목 2 3_012_보건및사회보장" xfId="3913"/>
    <cellStyle name="제목 2 4" xfId="3914"/>
    <cellStyle name="제목 2 5" xfId="3915"/>
    <cellStyle name="제목 2 5 2" xfId="3916"/>
    <cellStyle name="제목 2 5 3" xfId="3917"/>
    <cellStyle name="제목 2 6" xfId="4394"/>
    <cellStyle name="제목 2 7" xfId="4426"/>
    <cellStyle name="제목 2 8" xfId="4459"/>
    <cellStyle name="제목 20" xfId="4288"/>
    <cellStyle name="제목 21" xfId="4287"/>
    <cellStyle name="제목 22" xfId="4457"/>
    <cellStyle name="제목 23" xfId="1455"/>
    <cellStyle name="제목 24" xfId="4551"/>
    <cellStyle name="제목 3" xfId="1199" builtinId="18" customBuiltin="1"/>
    <cellStyle name="제목 3 2" xfId="1200"/>
    <cellStyle name="제목 3 2 2" xfId="1201"/>
    <cellStyle name="제목 3 2 2 2" xfId="1202"/>
    <cellStyle name="제목 3 2 2 2 2" xfId="3919"/>
    <cellStyle name="제목 3 2 2 2 3" xfId="3920"/>
    <cellStyle name="제목 3 2 2 2 4" xfId="3918"/>
    <cellStyle name="제목 3 2 2 3" xfId="3921"/>
    <cellStyle name="제목 3 2 3" xfId="1203"/>
    <cellStyle name="제목 3 2 3 2" xfId="3922"/>
    <cellStyle name="제목 3 2 4" xfId="1464"/>
    <cellStyle name="제목 3 3" xfId="1204"/>
    <cellStyle name="제목 3 3 2" xfId="1205"/>
    <cellStyle name="제목 3 3 2 2" xfId="1466"/>
    <cellStyle name="제목 3 3 3" xfId="3923"/>
    <cellStyle name="제목 3 3 4" xfId="1465"/>
    <cellStyle name="제목 3 3_012_보건및사회보장" xfId="3924"/>
    <cellStyle name="제목 3 4" xfId="3925"/>
    <cellStyle name="제목 3 5" xfId="3926"/>
    <cellStyle name="제목 3 5 2" xfId="3927"/>
    <cellStyle name="제목 3 5 3" xfId="3928"/>
    <cellStyle name="제목 3 6" xfId="4395"/>
    <cellStyle name="제목 3 7" xfId="4427"/>
    <cellStyle name="제목 3 8" xfId="4460"/>
    <cellStyle name="제목 3 9" xfId="1463"/>
    <cellStyle name="제목 4" xfId="1206" builtinId="19" customBuiltin="1"/>
    <cellStyle name="제목 4 2" xfId="1207"/>
    <cellStyle name="제목 4 2 2" xfId="1208"/>
    <cellStyle name="제목 4 2 2 2" xfId="1209"/>
    <cellStyle name="제목 4 2 2 2 2" xfId="3930"/>
    <cellStyle name="제목 4 2 2 2 3" xfId="3931"/>
    <cellStyle name="제목 4 2 2 2 4" xfId="3929"/>
    <cellStyle name="제목 4 2 2 3" xfId="3932"/>
    <cellStyle name="제목 4 2 3" xfId="1210"/>
    <cellStyle name="제목 4 2 3 2" xfId="3933"/>
    <cellStyle name="제목 4 3" xfId="1211"/>
    <cellStyle name="제목 4 3 2" xfId="1212"/>
    <cellStyle name="제목 4 3 3" xfId="3934"/>
    <cellStyle name="제목 4 3_012_보건및사회보장" xfId="3935"/>
    <cellStyle name="제목 4 4" xfId="3936"/>
    <cellStyle name="제목 4 5" xfId="3937"/>
    <cellStyle name="제목 4 5 2" xfId="3938"/>
    <cellStyle name="제목 4 5 3" xfId="3939"/>
    <cellStyle name="제목 4 6" xfId="4396"/>
    <cellStyle name="제목 4 7" xfId="4428"/>
    <cellStyle name="제목 4 8" xfId="4461"/>
    <cellStyle name="제목 5" xfId="1213"/>
    <cellStyle name="제목 5 2" xfId="1214"/>
    <cellStyle name="제목 5 2 2" xfId="1215"/>
    <cellStyle name="제목 5 2 2 2" xfId="3941"/>
    <cellStyle name="제목 5 2 2 3" xfId="3942"/>
    <cellStyle name="제목 5 2 2 4" xfId="3940"/>
    <cellStyle name="제목 5 2 3" xfId="3943"/>
    <cellStyle name="제목 5 3" xfId="3944"/>
    <cellStyle name="제목 6" xfId="1216"/>
    <cellStyle name="제목 7" xfId="3945"/>
    <cellStyle name="제목 8" xfId="3946"/>
    <cellStyle name="제목 9" xfId="3947"/>
    <cellStyle name="좋음" xfId="1217" builtinId="26" customBuiltin="1"/>
    <cellStyle name="좋음 2" xfId="1218"/>
    <cellStyle name="좋음 2 2" xfId="1219"/>
    <cellStyle name="좋음 2 2 2" xfId="1220"/>
    <cellStyle name="좋음 2 2 2 2" xfId="3949"/>
    <cellStyle name="좋음 2 2 2 3" xfId="3950"/>
    <cellStyle name="좋음 2 2 2 4" xfId="3948"/>
    <cellStyle name="좋음 2 2 3" xfId="3951"/>
    <cellStyle name="좋음 2 3" xfId="1221"/>
    <cellStyle name="좋음 2 3 2" xfId="3952"/>
    <cellStyle name="좋음 3" xfId="1222"/>
    <cellStyle name="좋음 3 2" xfId="1223"/>
    <cellStyle name="좋음 3 2 2" xfId="3953"/>
    <cellStyle name="좋음 3 3" xfId="3954"/>
    <cellStyle name="좋음 3_012_보건및사회보장" xfId="3955"/>
    <cellStyle name="좋음 4" xfId="1224"/>
    <cellStyle name="좋음 4 2" xfId="3956"/>
    <cellStyle name="좋음 5" xfId="3957"/>
    <cellStyle name="좋음 5 2" xfId="3958"/>
    <cellStyle name="좋음 5 3" xfId="3959"/>
    <cellStyle name="좋음 6" xfId="4397"/>
    <cellStyle name="좋음 7" xfId="4429"/>
    <cellStyle name="좋음 8" xfId="4462"/>
    <cellStyle name="출력" xfId="1225" builtinId="21" customBuiltin="1"/>
    <cellStyle name="출력 2" xfId="1226"/>
    <cellStyle name="출력 2 2" xfId="1227"/>
    <cellStyle name="출력 2 2 2" xfId="1228"/>
    <cellStyle name="출력 2 2 2 2" xfId="1229"/>
    <cellStyle name="출력 2 2 2 2 2" xfId="3960"/>
    <cellStyle name="출력 2 2 3" xfId="3961"/>
    <cellStyle name="출력 2 2 4" xfId="3962"/>
    <cellStyle name="출력 2 3" xfId="1230"/>
    <cellStyle name="출력 2 3 2" xfId="1231"/>
    <cellStyle name="출력 2 4" xfId="1232"/>
    <cellStyle name="출력 2 4 2" xfId="1233"/>
    <cellStyle name="출력 2 4 3" xfId="3963"/>
    <cellStyle name="출력 2 5" xfId="3964"/>
    <cellStyle name="출력 3" xfId="1234"/>
    <cellStyle name="출력 3 2" xfId="1235"/>
    <cellStyle name="출력 3 2 2" xfId="3965"/>
    <cellStyle name="출력 3 3" xfId="3966"/>
    <cellStyle name="출력 3_012_보건및사회보장" xfId="3967"/>
    <cellStyle name="출력 4" xfId="1236"/>
    <cellStyle name="출력 4 2" xfId="3968"/>
    <cellStyle name="출력 5" xfId="3969"/>
    <cellStyle name="출력 5 2" xfId="3970"/>
    <cellStyle name="출력 5 3" xfId="3971"/>
    <cellStyle name="출력 6" xfId="4398"/>
    <cellStyle name="출력 7" xfId="4430"/>
    <cellStyle name="출력 8" xfId="4463"/>
    <cellStyle name="콤마 [0]" xfId="1237"/>
    <cellStyle name="콤마 [0] 2" xfId="1238"/>
    <cellStyle name="콤마 [0] 2 2" xfId="1239"/>
    <cellStyle name="콤마 [0] 2 2 2" xfId="3972"/>
    <cellStyle name="콤마 [0] 3" xfId="1240"/>
    <cellStyle name="콤마 [0] 3 2" xfId="1241"/>
    <cellStyle name="콤마 [0] 3 2 2" xfId="3973"/>
    <cellStyle name="콤마 [0] 4" xfId="3974"/>
    <cellStyle name="콤마 [0]_+-17.공공사법" xfId="3975"/>
    <cellStyle name="콤마 [0]_-03.인구" xfId="1242"/>
    <cellStyle name="콤마 [0]_2.주민등록인구" xfId="1243"/>
    <cellStyle name="콤마 [0]_3.시군별세대및인구" xfId="1244"/>
    <cellStyle name="콤마 [0]_4.읍면동별 세대및인구(1-17)" xfId="1245"/>
    <cellStyle name="콤마 [0]_5.연령별및성별인구(1-3)" xfId="1246"/>
    <cellStyle name="콤마 [0]_7. 인구이동" xfId="1247"/>
    <cellStyle name="콤마 [2]" xfId="1248"/>
    <cellStyle name="콤마 [2] 2" xfId="3976"/>
    <cellStyle name="콤마_  종  합  " xfId="1249"/>
    <cellStyle name="큰제목" xfId="1250"/>
    <cellStyle name="큰제목 2" xfId="1251"/>
    <cellStyle name="큰제목 2 2" xfId="1252"/>
    <cellStyle name="큰제목 2 2 2" xfId="3977"/>
    <cellStyle name="큰제목 2 3" xfId="3978"/>
    <cellStyle name="큰제목 3" xfId="1253"/>
    <cellStyle name="큰제목 4" xfId="3979"/>
    <cellStyle name="통화 [0] 2" xfId="1254"/>
    <cellStyle name="통화 [0] 2 2" xfId="1255"/>
    <cellStyle name="통화 [0] 2 2 2" xfId="3980"/>
    <cellStyle name="통화 [0] 2 3" xfId="3981"/>
    <cellStyle name="통화 [0] 2 4" xfId="3982"/>
    <cellStyle name="통화 [0] 2_010_주택건설" xfId="3983"/>
    <cellStyle name="통화 [0] 3" xfId="3984"/>
    <cellStyle name="퍼센트" xfId="1256"/>
    <cellStyle name="퍼센트 2" xfId="1257"/>
    <cellStyle name="퍼센트 2 2" xfId="3985"/>
    <cellStyle name="표준" xfId="0" builtinId="0"/>
    <cellStyle name="표준 10" xfId="1258"/>
    <cellStyle name="표준 10 2" xfId="1259"/>
    <cellStyle name="표준 10 3" xfId="1260"/>
    <cellStyle name="표준 10 3 2" xfId="3986"/>
    <cellStyle name="표준 10 4" xfId="1261"/>
    <cellStyle name="표준 10 4 2" xfId="3987"/>
    <cellStyle name="표준 10 5" xfId="3988"/>
    <cellStyle name="표준 10_010_주택건설" xfId="3989"/>
    <cellStyle name="표준 100" xfId="1262"/>
    <cellStyle name="표준 101" xfId="1263"/>
    <cellStyle name="표준 102" xfId="1264"/>
    <cellStyle name="표준 103" xfId="1265"/>
    <cellStyle name="표준 104" xfId="4562"/>
    <cellStyle name="표준 105" xfId="4563"/>
    <cellStyle name="표준 106" xfId="4564"/>
    <cellStyle name="표준 107" xfId="4565"/>
    <cellStyle name="표준 108" xfId="4566"/>
    <cellStyle name="표준 109" xfId="1266"/>
    <cellStyle name="표준 109 2" xfId="3990"/>
    <cellStyle name="표준 109 3" xfId="3991"/>
    <cellStyle name="표준 11" xfId="1267"/>
    <cellStyle name="표준 11 2" xfId="1268"/>
    <cellStyle name="표준 11 3" xfId="1269"/>
    <cellStyle name="표준 11 3 2" xfId="3992"/>
    <cellStyle name="표준 11 4" xfId="1270"/>
    <cellStyle name="표준 11 4 2" xfId="3994"/>
    <cellStyle name="표준 11 4 3" xfId="3995"/>
    <cellStyle name="표준 11 4 4" xfId="3993"/>
    <cellStyle name="표준 11 5" xfId="3996"/>
    <cellStyle name="표준 11_012_보건및사회보장" xfId="3997"/>
    <cellStyle name="표준 110" xfId="1271"/>
    <cellStyle name="표준 110 2" xfId="3998"/>
    <cellStyle name="표준 110 3" xfId="3999"/>
    <cellStyle name="표준 111" xfId="1272"/>
    <cellStyle name="표준 111 2" xfId="4000"/>
    <cellStyle name="표준 111 3" xfId="4001"/>
    <cellStyle name="표준 112" xfId="4567"/>
    <cellStyle name="표준 113" xfId="4568"/>
    <cellStyle name="표준 114" xfId="4569"/>
    <cellStyle name="표준 115" xfId="4570"/>
    <cellStyle name="표준 116" xfId="4571"/>
    <cellStyle name="표준 117" xfId="4572"/>
    <cellStyle name="표준 118" xfId="4573"/>
    <cellStyle name="표준 119" xfId="4574"/>
    <cellStyle name="표준 12" xfId="1273"/>
    <cellStyle name="표준 12 2" xfId="1274"/>
    <cellStyle name="표준 12 2 2" xfId="4002"/>
    <cellStyle name="표준 12 3" xfId="4003"/>
    <cellStyle name="표준 12 4" xfId="4289"/>
    <cellStyle name="표준 120" xfId="4575"/>
    <cellStyle name="표준 121" xfId="4576"/>
    <cellStyle name="표준 122" xfId="4577"/>
    <cellStyle name="표준 123" xfId="4578"/>
    <cellStyle name="표준 124" xfId="4579"/>
    <cellStyle name="표준 125" xfId="4580"/>
    <cellStyle name="표준 126" xfId="4581"/>
    <cellStyle name="표준 127" xfId="4582"/>
    <cellStyle name="표준 128" xfId="4583"/>
    <cellStyle name="표준 129" xfId="4584"/>
    <cellStyle name="표준 13" xfId="1275"/>
    <cellStyle name="표준 13 2" xfId="1276"/>
    <cellStyle name="표준 13 2 2" xfId="4004"/>
    <cellStyle name="표준 13 3" xfId="4005"/>
    <cellStyle name="표준 13 4" xfId="4006"/>
    <cellStyle name="표준 130" xfId="4585"/>
    <cellStyle name="표준 131" xfId="4586"/>
    <cellStyle name="표준 132" xfId="4587"/>
    <cellStyle name="표준 133" xfId="4588"/>
    <cellStyle name="표준 134" xfId="4589"/>
    <cellStyle name="표준 14" xfId="1277"/>
    <cellStyle name="표준 14 2" xfId="4008"/>
    <cellStyle name="표준 14 2 2" xfId="4009"/>
    <cellStyle name="표준 14 3" xfId="4010"/>
    <cellStyle name="표준 14 4" xfId="4007"/>
    <cellStyle name="표준 14 5" xfId="4465"/>
    <cellStyle name="표준 14 6" xfId="1467"/>
    <cellStyle name="표준 15" xfId="1278"/>
    <cellStyle name="표준 15 2" xfId="4011"/>
    <cellStyle name="표준 15 3" xfId="4012"/>
    <cellStyle name="표준 16" xfId="1279"/>
    <cellStyle name="표준 16 2" xfId="4013"/>
    <cellStyle name="표준 168" xfId="1280"/>
    <cellStyle name="표준 169" xfId="1281"/>
    <cellStyle name="표준 17" xfId="1282"/>
    <cellStyle name="표준 17 2" xfId="4014"/>
    <cellStyle name="표준 170" xfId="1283"/>
    <cellStyle name="표준 171" xfId="1284"/>
    <cellStyle name="표준 172" xfId="1285"/>
    <cellStyle name="표준 173" xfId="1286"/>
    <cellStyle name="표준 175" xfId="1287"/>
    <cellStyle name="표준 176" xfId="1288"/>
    <cellStyle name="표준 177" xfId="1289"/>
    <cellStyle name="표준 178" xfId="1290"/>
    <cellStyle name="표준 179" xfId="1291"/>
    <cellStyle name="표준 18" xfId="1292"/>
    <cellStyle name="표준 18 2" xfId="4015"/>
    <cellStyle name="표준 18 3" xfId="4016"/>
    <cellStyle name="표준 180" xfId="1293"/>
    <cellStyle name="표준 181" xfId="1294"/>
    <cellStyle name="표준 182" xfId="1295"/>
    <cellStyle name="표준 183" xfId="1296"/>
    <cellStyle name="표준 19" xfId="1297"/>
    <cellStyle name="표준 19 2" xfId="4017"/>
    <cellStyle name="표준 2" xfId="1298"/>
    <cellStyle name="표준 2 10" xfId="1299"/>
    <cellStyle name="표준 2 11" xfId="1300"/>
    <cellStyle name="표준 2 11 2" xfId="4018"/>
    <cellStyle name="표준 2 11 2 2" xfId="4019"/>
    <cellStyle name="표준 2 11 2 3" xfId="4020"/>
    <cellStyle name="표준 2 11 3" xfId="4021"/>
    <cellStyle name="표준 2 12" xfId="1301"/>
    <cellStyle name="표준 2 13" xfId="1302"/>
    <cellStyle name="표준 2 13 2" xfId="4022"/>
    <cellStyle name="표준 2 13 3" xfId="1468"/>
    <cellStyle name="표준 2 14" xfId="1303"/>
    <cellStyle name="표준 2 14 2" xfId="4023"/>
    <cellStyle name="표준 2 15" xfId="1304"/>
    <cellStyle name="표준 2 15 2" xfId="4402"/>
    <cellStyle name="표준 2 16" xfId="4434"/>
    <cellStyle name="표준 2 17" xfId="4464"/>
    <cellStyle name="표준 2 2" xfId="1305"/>
    <cellStyle name="표준 2 2 2" xfId="1306"/>
    <cellStyle name="표준 2 2 2 2" xfId="1307"/>
    <cellStyle name="표준 2 2 2 3" xfId="4024"/>
    <cellStyle name="표준 2 2 3" xfId="1308"/>
    <cellStyle name="표준 2 2 3 2" xfId="4025"/>
    <cellStyle name="표준 2 2 3 3" xfId="4026"/>
    <cellStyle name="표준 2 2 3 4" xfId="4027"/>
    <cellStyle name="표준 2 2 3_004_노동" xfId="4028"/>
    <cellStyle name="표준 2 2 4" xfId="1309"/>
    <cellStyle name="표준 2 2 4 2" xfId="4030"/>
    <cellStyle name="표준 2 2 4 3" xfId="4029"/>
    <cellStyle name="표준 2 2 5" xfId="4031"/>
    <cellStyle name="표준 2 2 6" xfId="4032"/>
    <cellStyle name="표준 2 2 6 2" xfId="4033"/>
    <cellStyle name="표준 2 2 7" xfId="4034"/>
    <cellStyle name="표준 2 2 8" xfId="4403"/>
    <cellStyle name="표준 2 2 9" xfId="4435"/>
    <cellStyle name="표준 2 2_004_노동" xfId="4035"/>
    <cellStyle name="표준 2 3" xfId="1310"/>
    <cellStyle name="표준 2 3 2" xfId="1311"/>
    <cellStyle name="표준 2 3 2 2" xfId="1312"/>
    <cellStyle name="표준 2 3 2 2 2" xfId="4036"/>
    <cellStyle name="표준 2 3 2 3" xfId="1313"/>
    <cellStyle name="표준 2 3 2 3 2" xfId="4037"/>
    <cellStyle name="표준 2 3 2_009_유통금융보험및기타서비스" xfId="4038"/>
    <cellStyle name="표준 2 3 3" xfId="1314"/>
    <cellStyle name="표준 2 3 3 2" xfId="1315"/>
    <cellStyle name="표준 2 3 3 2 2" xfId="4039"/>
    <cellStyle name="표준 2 3 3 3" xfId="4040"/>
    <cellStyle name="표준 2 3 3_010_주택건설" xfId="4041"/>
    <cellStyle name="표준 2 3 4" xfId="1469"/>
    <cellStyle name="표준 2 3 4 2" xfId="4042"/>
    <cellStyle name="표준 2 3 5" xfId="4043"/>
    <cellStyle name="표준 2 3_006_농림수산" xfId="4044"/>
    <cellStyle name="표준 2 4" xfId="1316"/>
    <cellStyle name="표준 2 4 10" xfId="4045"/>
    <cellStyle name="표준 2 4 2" xfId="1317"/>
    <cellStyle name="표준 2 4 2 2" xfId="1318"/>
    <cellStyle name="표준 2 4 2 2 2" xfId="4046"/>
    <cellStyle name="표준 2 4 2 3" xfId="1319"/>
    <cellStyle name="표준 2 4 2 3 2" xfId="4047"/>
    <cellStyle name="표준 2 4 2_009_유통금융보험및기타서비스" xfId="4048"/>
    <cellStyle name="표준 2 4 3" xfId="1320"/>
    <cellStyle name="표준 2 4 3 2" xfId="4049"/>
    <cellStyle name="표준 2 4 3 3" xfId="4050"/>
    <cellStyle name="표준 2 4 4" xfId="4051"/>
    <cellStyle name="표준 2 4 4 2" xfId="4052"/>
    <cellStyle name="표준 2 4 5" xfId="4053"/>
    <cellStyle name="표준 2 4 6" xfId="4054"/>
    <cellStyle name="표준 2 4 7" xfId="4055"/>
    <cellStyle name="표준 2 4 8" xfId="4056"/>
    <cellStyle name="표준 2 4 9" xfId="4057"/>
    <cellStyle name="표준 2 4_004_노동" xfId="4058"/>
    <cellStyle name="표준 2 5" xfId="1321"/>
    <cellStyle name="표준 2 5 2" xfId="1322"/>
    <cellStyle name="표준 2 5 2 2" xfId="4059"/>
    <cellStyle name="표준 2 5 3" xfId="4060"/>
    <cellStyle name="표준 2 5_006_농림수산" xfId="4061"/>
    <cellStyle name="표준 2 6" xfId="1323"/>
    <cellStyle name="표준 2 6 2" xfId="1324"/>
    <cellStyle name="표준 2 6 2 2" xfId="4062"/>
    <cellStyle name="표준 2 6 3" xfId="4063"/>
    <cellStyle name="표준 2 6 3 2" xfId="4064"/>
    <cellStyle name="표준 2 6_004_노동" xfId="4065"/>
    <cellStyle name="표준 2 7" xfId="1325"/>
    <cellStyle name="표준 2 7 2" xfId="4066"/>
    <cellStyle name="표준 2 8" xfId="1326"/>
    <cellStyle name="표준 2 9" xfId="1327"/>
    <cellStyle name="표준 2_(붙임2) 시정통계 활용도 의견조사표" xfId="1328"/>
    <cellStyle name="표준 20" xfId="1329"/>
    <cellStyle name="표준 21" xfId="1330"/>
    <cellStyle name="표준 22" xfId="1331"/>
    <cellStyle name="표준 22 2" xfId="4067"/>
    <cellStyle name="표준 22 3" xfId="4068"/>
    <cellStyle name="표준 23" xfId="1332"/>
    <cellStyle name="표준 24" xfId="1333"/>
    <cellStyle name="표준 25" xfId="1334"/>
    <cellStyle name="표준 26" xfId="1335"/>
    <cellStyle name="표준 26 2" xfId="4069"/>
    <cellStyle name="표준 27" xfId="1336"/>
    <cellStyle name="표준 27 2" xfId="4070"/>
    <cellStyle name="표준 28" xfId="1337"/>
    <cellStyle name="표준 29" xfId="1338"/>
    <cellStyle name="표준 3" xfId="1339"/>
    <cellStyle name="표준 3 10" xfId="4071"/>
    <cellStyle name="표준 3 11" xfId="4072"/>
    <cellStyle name="표준 3 12" xfId="4290"/>
    <cellStyle name="표준 3 2" xfId="1340"/>
    <cellStyle name="표준 3 2 2" xfId="1341"/>
    <cellStyle name="표준 3 2 2 2" xfId="4073"/>
    <cellStyle name="표준 3 2 3" xfId="1342"/>
    <cellStyle name="표준 3 2 3 2" xfId="4074"/>
    <cellStyle name="표준 3 2 4" xfId="1343"/>
    <cellStyle name="표준 3 2 4 2" xfId="4075"/>
    <cellStyle name="표준 3 2 5" xfId="4076"/>
    <cellStyle name="표준 3 2_6.농림수산 37  수정(산림녹지과)" xfId="4077"/>
    <cellStyle name="표준 3 3" xfId="1344"/>
    <cellStyle name="표준 3 3 2" xfId="1345"/>
    <cellStyle name="표준 3 3 2 2" xfId="1346"/>
    <cellStyle name="표준 3 3 2 2 2" xfId="4078"/>
    <cellStyle name="표준 3 3 2 3" xfId="4079"/>
    <cellStyle name="표준 3 3 2 3 2" xfId="4080"/>
    <cellStyle name="표준 3 3 2 4" xfId="4081"/>
    <cellStyle name="표준 3 3 2_004_노동" xfId="4082"/>
    <cellStyle name="표준 3 3 3" xfId="1347"/>
    <cellStyle name="표준 3 3 3 2" xfId="4083"/>
    <cellStyle name="표준 3 3 3 3" xfId="4084"/>
    <cellStyle name="표준 3 3 3_010_주택건설" xfId="4085"/>
    <cellStyle name="표준 3 3 4" xfId="1348"/>
    <cellStyle name="표준 3 3 5" xfId="4086"/>
    <cellStyle name="표준 3 3_006_농림수산" xfId="4087"/>
    <cellStyle name="표준 3 4" xfId="1349"/>
    <cellStyle name="표준 3 4 2" xfId="1350"/>
    <cellStyle name="표준 3 4 2 2" xfId="1351"/>
    <cellStyle name="표준 3 4 2 2 2" xfId="4089"/>
    <cellStyle name="표준 3 4 2 2 3" xfId="4088"/>
    <cellStyle name="표준 3 4 3" xfId="1352"/>
    <cellStyle name="표준 3 4 3 2" xfId="4091"/>
    <cellStyle name="표준 3 4 3 3" xfId="4092"/>
    <cellStyle name="표준 3 4 3 4" xfId="4090"/>
    <cellStyle name="표준 3 4 4" xfId="4093"/>
    <cellStyle name="표준 3 4_006_농림수산" xfId="4094"/>
    <cellStyle name="표준 3 5" xfId="1353"/>
    <cellStyle name="표준 3 5 2" xfId="1354"/>
    <cellStyle name="표준 3 5 2 2" xfId="4096"/>
    <cellStyle name="표준 3 5 2 3" xfId="4095"/>
    <cellStyle name="표준 3 6" xfId="1355"/>
    <cellStyle name="표준 3 6 2" xfId="4097"/>
    <cellStyle name="표준 3 6 2 2" xfId="4098"/>
    <cellStyle name="표준 3 6 2 3" xfId="4099"/>
    <cellStyle name="표준 3 6 3" xfId="4100"/>
    <cellStyle name="표준 3 7" xfId="4101"/>
    <cellStyle name="표준 3 8" xfId="4102"/>
    <cellStyle name="표준 3 9" xfId="4103"/>
    <cellStyle name="표준 3_004_노동" xfId="4104"/>
    <cellStyle name="표준 30" xfId="1356"/>
    <cellStyle name="표준 31" xfId="1357"/>
    <cellStyle name="표준 32" xfId="1358"/>
    <cellStyle name="표준 33" xfId="1359"/>
    <cellStyle name="표준 34" xfId="1360"/>
    <cellStyle name="표준 35" xfId="1361"/>
    <cellStyle name="표준 36" xfId="1362"/>
    <cellStyle name="표준 37" xfId="1363"/>
    <cellStyle name="표준 38" xfId="1364"/>
    <cellStyle name="표준 39" xfId="1365"/>
    <cellStyle name="표준 4" xfId="1366"/>
    <cellStyle name="표준 4 10" xfId="4105"/>
    <cellStyle name="표준 4 11" xfId="4106"/>
    <cellStyle name="표준 4 2" xfId="1367"/>
    <cellStyle name="표준 4 2 2" xfId="1368"/>
    <cellStyle name="표준 4 2 3" xfId="1369"/>
    <cellStyle name="표준 4 2 3 2" xfId="1370"/>
    <cellStyle name="표준 4 2 3 3" xfId="1371"/>
    <cellStyle name="표준 4 2 3_012_보건및사회보장" xfId="4107"/>
    <cellStyle name="표준 4 2 4" xfId="4108"/>
    <cellStyle name="표준 4 2 4 2" xfId="4109"/>
    <cellStyle name="표준 4 2_009_유통금융보험및기타서비스" xfId="4110"/>
    <cellStyle name="표준 4 3" xfId="1372"/>
    <cellStyle name="표준 4 3 2" xfId="1373"/>
    <cellStyle name="표준 4 3 3" xfId="1374"/>
    <cellStyle name="표준 4 3 3 2" xfId="4111"/>
    <cellStyle name="표준 4 3 4" xfId="4112"/>
    <cellStyle name="표준 4 3_004_노동" xfId="4113"/>
    <cellStyle name="표준 4 4" xfId="1375"/>
    <cellStyle name="표준 4 4 2" xfId="1376"/>
    <cellStyle name="표준 4 4 3" xfId="4114"/>
    <cellStyle name="표준 4 4 3 2" xfId="4115"/>
    <cellStyle name="표준 4 4 4" xfId="4116"/>
    <cellStyle name="표준 4 4_004_노동" xfId="4117"/>
    <cellStyle name="표준 4 5" xfId="1377"/>
    <cellStyle name="표준 4 5 2" xfId="1378"/>
    <cellStyle name="표준 4 5 2 2" xfId="4119"/>
    <cellStyle name="표준 4 5 2 2 2" xfId="4120"/>
    <cellStyle name="표준 4 5 2 2 3" xfId="4121"/>
    <cellStyle name="표준 4 5 2 3" xfId="4122"/>
    <cellStyle name="표준 4 5 2 4" xfId="4123"/>
    <cellStyle name="표준 4 5 2 5" xfId="4118"/>
    <cellStyle name="표준 4 5 3" xfId="4124"/>
    <cellStyle name="표준 4 6" xfId="1379"/>
    <cellStyle name="표준 4 6 2" xfId="4126"/>
    <cellStyle name="표준 4 6 2 2" xfId="4127"/>
    <cellStyle name="표준 4 6 2 3" xfId="4128"/>
    <cellStyle name="표준 4 6 3" xfId="4129"/>
    <cellStyle name="표준 4 6 4" xfId="4130"/>
    <cellStyle name="표준 4 6 5" xfId="4125"/>
    <cellStyle name="표준 4 7" xfId="4131"/>
    <cellStyle name="표준 4 7 2" xfId="4132"/>
    <cellStyle name="표준 4 8" xfId="4133"/>
    <cellStyle name="표준 4 8 2" xfId="4134"/>
    <cellStyle name="표준 4 9" xfId="4135"/>
    <cellStyle name="표준 4_004_노동" xfId="4136"/>
    <cellStyle name="표준 40" xfId="1380"/>
    <cellStyle name="표준 40 2" xfId="4137"/>
    <cellStyle name="표준 41" xfId="1381"/>
    <cellStyle name="표준 41 2" xfId="4138"/>
    <cellStyle name="표준 42" xfId="1382"/>
    <cellStyle name="표준 42 2" xfId="4139"/>
    <cellStyle name="표준 42 3" xfId="4140"/>
    <cellStyle name="표준 43" xfId="1383"/>
    <cellStyle name="표준 43 2" xfId="4142"/>
    <cellStyle name="표준 43 3" xfId="4141"/>
    <cellStyle name="표준 44" xfId="1384"/>
    <cellStyle name="표준 45" xfId="1385"/>
    <cellStyle name="표준 46" xfId="1386"/>
    <cellStyle name="표준 46 2" xfId="4143"/>
    <cellStyle name="표준 47" xfId="1387"/>
    <cellStyle name="표준 47 2" xfId="4144"/>
    <cellStyle name="표준 48" xfId="1388"/>
    <cellStyle name="표준 48 2" xfId="4145"/>
    <cellStyle name="표준 49" xfId="1389"/>
    <cellStyle name="표준 49 2" xfId="4146"/>
    <cellStyle name="표준 5" xfId="1390"/>
    <cellStyle name="표준 5 10" xfId="4147"/>
    <cellStyle name="표준 5 11" xfId="4148"/>
    <cellStyle name="표준 5 2" xfId="1391"/>
    <cellStyle name="표준 5 2 2" xfId="1392"/>
    <cellStyle name="표준 5 2 2 2" xfId="4149"/>
    <cellStyle name="표준 5 2 2 3" xfId="4150"/>
    <cellStyle name="표준 5 2 2_012_보건및사회보장" xfId="4151"/>
    <cellStyle name="표준 5 2 3" xfId="1393"/>
    <cellStyle name="표준 5 2 3 2" xfId="4153"/>
    <cellStyle name="표준 5 2 3 3" xfId="4152"/>
    <cellStyle name="표준 5 2 4" xfId="4154"/>
    <cellStyle name="표준 5 2_004_노동" xfId="4155"/>
    <cellStyle name="표준 5 3" xfId="1394"/>
    <cellStyle name="표준 5 3 2" xfId="1395"/>
    <cellStyle name="표준 5 3 2 2" xfId="4156"/>
    <cellStyle name="표준 5 3 3" xfId="4157"/>
    <cellStyle name="표준 5 3 4" xfId="4158"/>
    <cellStyle name="표준 5 3 5" xfId="4159"/>
    <cellStyle name="표준 5 3_010_주택건설" xfId="4160"/>
    <cellStyle name="표준 5 4" xfId="1396"/>
    <cellStyle name="표준 5 4 2" xfId="1397"/>
    <cellStyle name="표준 5 4 3" xfId="4161"/>
    <cellStyle name="표준 5 5" xfId="4162"/>
    <cellStyle name="표준 5 6" xfId="4163"/>
    <cellStyle name="표준 5 7" xfId="4164"/>
    <cellStyle name="표준 5 8" xfId="4165"/>
    <cellStyle name="표준 5 9" xfId="4166"/>
    <cellStyle name="표준 5_004_노동" xfId="4167"/>
    <cellStyle name="표준 50" xfId="4168"/>
    <cellStyle name="표준 50 2" xfId="4169"/>
    <cellStyle name="표준 51" xfId="4170"/>
    <cellStyle name="표준 52" xfId="4171"/>
    <cellStyle name="표준 52 2" xfId="4172"/>
    <cellStyle name="표준 53" xfId="4173"/>
    <cellStyle name="표준 53 2" xfId="4174"/>
    <cellStyle name="표준 54" xfId="4175"/>
    <cellStyle name="표준 55" xfId="4176"/>
    <cellStyle name="표준 56" xfId="4177"/>
    <cellStyle name="표준 57" xfId="4178"/>
    <cellStyle name="표준 58" xfId="4179"/>
    <cellStyle name="표준 59" xfId="4180"/>
    <cellStyle name="표준 6" xfId="1398"/>
    <cellStyle name="표준 6 10" xfId="4181"/>
    <cellStyle name="표준 6 11" xfId="4182"/>
    <cellStyle name="표준 6 2" xfId="1399"/>
    <cellStyle name="표준 6 2 2" xfId="1400"/>
    <cellStyle name="표준 6 2 3" xfId="4183"/>
    <cellStyle name="표준 6 2_010_주택건설" xfId="4184"/>
    <cellStyle name="표준 6 3" xfId="1401"/>
    <cellStyle name="표준 6 3 2" xfId="1402"/>
    <cellStyle name="표준 6 3 2 2" xfId="4186"/>
    <cellStyle name="표준 6 3 2 3" xfId="4185"/>
    <cellStyle name="표준 6 3 3" xfId="4187"/>
    <cellStyle name="표준 6 3 4" xfId="4188"/>
    <cellStyle name="표준 6 3_004_노동" xfId="4189"/>
    <cellStyle name="표준 6 4" xfId="1403"/>
    <cellStyle name="표준 6 4 2" xfId="1404"/>
    <cellStyle name="표준 6 4 2 2" xfId="4190"/>
    <cellStyle name="표준 6 4 3" xfId="4191"/>
    <cellStyle name="표준 6 5" xfId="1405"/>
    <cellStyle name="표준 6 5 2" xfId="4193"/>
    <cellStyle name="표준 6 5 3" xfId="4194"/>
    <cellStyle name="표준 6 5 4" xfId="4192"/>
    <cellStyle name="표준 6 6" xfId="1406"/>
    <cellStyle name="표준 6 7" xfId="1407"/>
    <cellStyle name="표준 6 7 2" xfId="4196"/>
    <cellStyle name="표준 6 7 3" xfId="4195"/>
    <cellStyle name="표준 6 8" xfId="4197"/>
    <cellStyle name="표준 6 9" xfId="4198"/>
    <cellStyle name="표준 6_004_노동" xfId="4199"/>
    <cellStyle name="표준 60" xfId="4200"/>
    <cellStyle name="표준 61" xfId="4201"/>
    <cellStyle name="표준 61 10" xfId="4291"/>
    <cellStyle name="표준 61 10 2" xfId="4492"/>
    <cellStyle name="표준 61 11" xfId="4295"/>
    <cellStyle name="표준 61 11 2" xfId="4496"/>
    <cellStyle name="표준 61 12" xfId="4469"/>
    <cellStyle name="표준 61 2" xfId="4202"/>
    <cellStyle name="표준 61 3" xfId="4280"/>
    <cellStyle name="표준 61 3 2" xfId="4485"/>
    <cellStyle name="표준 61 4" xfId="4318"/>
    <cellStyle name="표준 61 4 2" xfId="4519"/>
    <cellStyle name="표준 61 5" xfId="4304"/>
    <cellStyle name="표준 61 5 2" xfId="4505"/>
    <cellStyle name="표준 61 6" xfId="4341"/>
    <cellStyle name="표준 61 6 2" xfId="4542"/>
    <cellStyle name="표준 61 7" xfId="4335"/>
    <cellStyle name="표준 61 7 2" xfId="4536"/>
    <cellStyle name="표준 61 8" xfId="4311"/>
    <cellStyle name="표준 61 8 2" xfId="4512"/>
    <cellStyle name="표준 61 9" xfId="4331"/>
    <cellStyle name="표준 61 9 2" xfId="4532"/>
    <cellStyle name="표준 62" xfId="4203"/>
    <cellStyle name="표준 62 10" xfId="4322"/>
    <cellStyle name="표준 62 10 2" xfId="4523"/>
    <cellStyle name="표준 62 11" xfId="4470"/>
    <cellStyle name="표준 62 2" xfId="4281"/>
    <cellStyle name="표준 62 2 2" xfId="4486"/>
    <cellStyle name="표준 62 3" xfId="4317"/>
    <cellStyle name="표준 62 3 2" xfId="4518"/>
    <cellStyle name="표준 62 4" xfId="4332"/>
    <cellStyle name="표준 62 4 2" xfId="4533"/>
    <cellStyle name="표준 62 5" xfId="4313"/>
    <cellStyle name="표준 62 5 2" xfId="4514"/>
    <cellStyle name="표준 62 6" xfId="4345"/>
    <cellStyle name="표준 62 6 2" xfId="4546"/>
    <cellStyle name="표준 62 7" xfId="4319"/>
    <cellStyle name="표준 62 7 2" xfId="4520"/>
    <cellStyle name="표준 62 8" xfId="4326"/>
    <cellStyle name="표준 62 8 2" xfId="4527"/>
    <cellStyle name="표준 62 9" xfId="4310"/>
    <cellStyle name="표준 62 9 2" xfId="4511"/>
    <cellStyle name="표준 63" xfId="4204"/>
    <cellStyle name="표준 63 10" xfId="4323"/>
    <cellStyle name="표준 63 10 2" xfId="4524"/>
    <cellStyle name="표준 63 11" xfId="4471"/>
    <cellStyle name="표준 63 2" xfId="4282"/>
    <cellStyle name="표준 63 2 2" xfId="4487"/>
    <cellStyle name="표준 63 3" xfId="4316"/>
    <cellStyle name="표준 63 3 2" xfId="4517"/>
    <cellStyle name="표준 63 4" xfId="4343"/>
    <cellStyle name="표준 63 4 2" xfId="4544"/>
    <cellStyle name="표준 63 5" xfId="4300"/>
    <cellStyle name="표준 63 5 2" xfId="4501"/>
    <cellStyle name="표준 63 6" xfId="4296"/>
    <cellStyle name="표준 63 6 2" xfId="4497"/>
    <cellStyle name="표준 63 7" xfId="4312"/>
    <cellStyle name="표준 63 7 2" xfId="4513"/>
    <cellStyle name="표준 63 8" xfId="4327"/>
    <cellStyle name="표준 63 8 2" xfId="4528"/>
    <cellStyle name="표준 63 9" xfId="4309"/>
    <cellStyle name="표준 63 9 2" xfId="4510"/>
    <cellStyle name="표준 64" xfId="4205"/>
    <cellStyle name="표준 64 10" xfId="4324"/>
    <cellStyle name="표준 64 10 2" xfId="4525"/>
    <cellStyle name="표준 64 11" xfId="4472"/>
    <cellStyle name="표준 64 2" xfId="4283"/>
    <cellStyle name="표준 64 2 2" xfId="4488"/>
    <cellStyle name="표준 64 3" xfId="4294"/>
    <cellStyle name="표준 64 3 2" xfId="4495"/>
    <cellStyle name="표준 64 4" xfId="4333"/>
    <cellStyle name="표준 64 4 2" xfId="4534"/>
    <cellStyle name="표준 64 5" xfId="4299"/>
    <cellStyle name="표준 64 5 2" xfId="4500"/>
    <cellStyle name="표준 64 6" xfId="4339"/>
    <cellStyle name="표준 64 6 2" xfId="4540"/>
    <cellStyle name="표준 64 7" xfId="4292"/>
    <cellStyle name="표준 64 7 2" xfId="4493"/>
    <cellStyle name="표준 64 8" xfId="4306"/>
    <cellStyle name="표준 64 8 2" xfId="4507"/>
    <cellStyle name="표준 64 9" xfId="4308"/>
    <cellStyle name="표준 64 9 2" xfId="4509"/>
    <cellStyle name="표준 65" xfId="4206"/>
    <cellStyle name="표준 65 10" xfId="4301"/>
    <cellStyle name="표준 65 10 2" xfId="4502"/>
    <cellStyle name="표준 65 11" xfId="4473"/>
    <cellStyle name="표준 65 2" xfId="4284"/>
    <cellStyle name="표준 65 2 2" xfId="4489"/>
    <cellStyle name="표준 65 3" xfId="4315"/>
    <cellStyle name="표준 65 3 2" xfId="4516"/>
    <cellStyle name="표준 65 4" xfId="4334"/>
    <cellStyle name="표준 65 4 2" xfId="4535"/>
    <cellStyle name="표준 65 5" xfId="4340"/>
    <cellStyle name="표준 65 5 2" xfId="4541"/>
    <cellStyle name="표준 65 6" xfId="4337"/>
    <cellStyle name="표준 65 6 2" xfId="4538"/>
    <cellStyle name="표준 65 7" xfId="4338"/>
    <cellStyle name="표준 65 7 2" xfId="4539"/>
    <cellStyle name="표준 65 8" xfId="4328"/>
    <cellStyle name="표준 65 8 2" xfId="4529"/>
    <cellStyle name="표준 65 9" xfId="4342"/>
    <cellStyle name="표준 65 9 2" xfId="4543"/>
    <cellStyle name="표준 66" xfId="4207"/>
    <cellStyle name="표준 66 10" xfId="4302"/>
    <cellStyle name="표준 66 10 2" xfId="4503"/>
    <cellStyle name="표준 66 11" xfId="4474"/>
    <cellStyle name="표준 66 2" xfId="4285"/>
    <cellStyle name="표준 66 2 2" xfId="4490"/>
    <cellStyle name="표준 66 3" xfId="4293"/>
    <cellStyle name="표준 66 3 2" xfId="4494"/>
    <cellStyle name="표준 66 4" xfId="4305"/>
    <cellStyle name="표준 66 4 2" xfId="4506"/>
    <cellStyle name="표준 66 5" xfId="4298"/>
    <cellStyle name="표준 66 5 2" xfId="4499"/>
    <cellStyle name="표준 66 6" xfId="4303"/>
    <cellStyle name="표준 66 6 2" xfId="4504"/>
    <cellStyle name="표준 66 7" xfId="4321"/>
    <cellStyle name="표준 66 7 2" xfId="4522"/>
    <cellStyle name="표준 66 8" xfId="4329"/>
    <cellStyle name="표준 66 8 2" xfId="4530"/>
    <cellStyle name="표준 66 9" xfId="4307"/>
    <cellStyle name="표준 66 9 2" xfId="4508"/>
    <cellStyle name="표준 67" xfId="4208"/>
    <cellStyle name="표준 67 10" xfId="4325"/>
    <cellStyle name="표준 67 10 2" xfId="4526"/>
    <cellStyle name="표준 67 11" xfId="4475"/>
    <cellStyle name="표준 67 2" xfId="4286"/>
    <cellStyle name="표준 67 2 2" xfId="4491"/>
    <cellStyle name="표준 67 3" xfId="4314"/>
    <cellStyle name="표준 67 3 2" xfId="4515"/>
    <cellStyle name="표준 67 4" xfId="4344"/>
    <cellStyle name="표준 67 4 2" xfId="4545"/>
    <cellStyle name="표준 67 5" xfId="4297"/>
    <cellStyle name="표준 67 5 2" xfId="4498"/>
    <cellStyle name="표준 67 6" xfId="4336"/>
    <cellStyle name="표준 67 6 2" xfId="4537"/>
    <cellStyle name="표준 67 7" xfId="4320"/>
    <cellStyle name="표준 67 7 2" xfId="4521"/>
    <cellStyle name="표준 67 8" xfId="4330"/>
    <cellStyle name="표준 67 8 2" xfId="4531"/>
    <cellStyle name="표준 67 9" xfId="4346"/>
    <cellStyle name="표준 67 9 2" xfId="4547"/>
    <cellStyle name="표준 68" xfId="1470"/>
    <cellStyle name="표준 68 2" xfId="4466"/>
    <cellStyle name="표준 69" xfId="4241"/>
    <cellStyle name="표준 69 2" xfId="4476"/>
    <cellStyle name="표준 7" xfId="1408"/>
    <cellStyle name="표준 7 2" xfId="1409"/>
    <cellStyle name="표준 7 2 2" xfId="1410"/>
    <cellStyle name="표준 7 2 2 2" xfId="4210"/>
    <cellStyle name="표준 7 2 2 3" xfId="4211"/>
    <cellStyle name="표준 7 2 2 4" xfId="4209"/>
    <cellStyle name="표준 7 2 3" xfId="4212"/>
    <cellStyle name="표준 7 3" xfId="1411"/>
    <cellStyle name="표준 7 3 2" xfId="1412"/>
    <cellStyle name="표준 7 4" xfId="4213"/>
    <cellStyle name="표준 7 4 2" xfId="4214"/>
    <cellStyle name="표준 7 4 3" xfId="4215"/>
    <cellStyle name="표준 7 5" xfId="4216"/>
    <cellStyle name="표준 7 5 2" xfId="4217"/>
    <cellStyle name="표준 7_009_유통금융보험및기타서비스" xfId="4218"/>
    <cellStyle name="표준 70" xfId="4243"/>
    <cellStyle name="표준 70 2" xfId="4477"/>
    <cellStyle name="표준 71" xfId="4219"/>
    <cellStyle name="표준 72" xfId="4220"/>
    <cellStyle name="표준 73" xfId="4245"/>
    <cellStyle name="표준 73 2" xfId="4479"/>
    <cellStyle name="표준 74" xfId="4274"/>
    <cellStyle name="표준 74 2" xfId="4484"/>
    <cellStyle name="표준 75" xfId="4267"/>
    <cellStyle name="표준 75 2" xfId="4482"/>
    <cellStyle name="표준 76" xfId="4552"/>
    <cellStyle name="표준 77" xfId="4553"/>
    <cellStyle name="표준 78" xfId="4554"/>
    <cellStyle name="표준 79" xfId="1413"/>
    <cellStyle name="표준 79 2" xfId="4221"/>
    <cellStyle name="표준 79 3" xfId="4222"/>
    <cellStyle name="표준 8" xfId="1414"/>
    <cellStyle name="표준 8 2" xfId="1415"/>
    <cellStyle name="표준 8 2 2" xfId="1416"/>
    <cellStyle name="표준 8 2 2 2" xfId="4224"/>
    <cellStyle name="표준 8 2 2 3" xfId="4225"/>
    <cellStyle name="표준 8 2 2 4" xfId="4223"/>
    <cellStyle name="표준 8 2 3" xfId="4226"/>
    <cellStyle name="표준 8 3" xfId="1417"/>
    <cellStyle name="표준 8 3 2" xfId="1418"/>
    <cellStyle name="표준 8 4" xfId="4227"/>
    <cellStyle name="표준 8 4 2" xfId="4228"/>
    <cellStyle name="표준 8 4 3" xfId="4229"/>
    <cellStyle name="표준 8 5" xfId="4230"/>
    <cellStyle name="표준 8 5 2" xfId="4231"/>
    <cellStyle name="표준 8_017_공공행정및사법" xfId="4232"/>
    <cellStyle name="표준 80" xfId="1419"/>
    <cellStyle name="표준 80 2" xfId="4233"/>
    <cellStyle name="표준 80 3" xfId="4234"/>
    <cellStyle name="표준 81" xfId="4555"/>
    <cellStyle name="표준 82" xfId="4556"/>
    <cellStyle name="표준 83" xfId="4557"/>
    <cellStyle name="표준 84" xfId="4558"/>
    <cellStyle name="표준 85" xfId="4559"/>
    <cellStyle name="표준 86" xfId="4560"/>
    <cellStyle name="표준 87" xfId="1420"/>
    <cellStyle name="표준 88" xfId="1421"/>
    <cellStyle name="표준 89" xfId="1422"/>
    <cellStyle name="표준 9" xfId="1423"/>
    <cellStyle name="표준 9 2" xfId="1424"/>
    <cellStyle name="표준 9 2 2" xfId="4235"/>
    <cellStyle name="표준 9 3" xfId="1425"/>
    <cellStyle name="표준 9 3 2" xfId="4236"/>
    <cellStyle name="표준 9 4" xfId="4237"/>
    <cellStyle name="표준 9_009_유통금융보험및기타서비스" xfId="4238"/>
    <cellStyle name="표준 90" xfId="1426"/>
    <cellStyle name="표준 91" xfId="1427"/>
    <cellStyle name="표준 92" xfId="1428"/>
    <cellStyle name="표준 93" xfId="4561"/>
    <cellStyle name="표준 94" xfId="1429"/>
    <cellStyle name="표준 95" xfId="1430"/>
    <cellStyle name="표준 96" xfId="1431"/>
    <cellStyle name="표준 97" xfId="1432"/>
    <cellStyle name="표준 98" xfId="1433"/>
    <cellStyle name="표준 99" xfId="1434"/>
    <cellStyle name="표준_-02.토지기후" xfId="1435"/>
    <cellStyle name="표준_03 인구" xfId="1436"/>
    <cellStyle name="표준_-03.인구" xfId="1437"/>
    <cellStyle name="표준_13.통근통학인구" xfId="1438"/>
    <cellStyle name="표준_16.외국인 국적별 혼인 인구" xfId="1439"/>
    <cellStyle name="표준_2.시군별세대및인구(주민등록)" xfId="1440"/>
    <cellStyle name="표준_3.읍면동별인구" xfId="1441"/>
    <cellStyle name="표준_Sheet1" xfId="1442"/>
    <cellStyle name="표준_이런표어떨까" xfId="1443"/>
    <cellStyle name="표준_표준화 서식 (신규)" xfId="1444"/>
    <cellStyle name="표준_한국은행(2005)" xfId="1445"/>
    <cellStyle name="하이퍼링크 2" xfId="1446"/>
    <cellStyle name="하이퍼링크 2 2" xfId="1447"/>
    <cellStyle name="하이퍼링크 2 3" xfId="4239"/>
    <cellStyle name="하이퍼링크 3" xfId="1448"/>
    <cellStyle name="합산" xfId="1449"/>
    <cellStyle name="합산 2" xfId="1450"/>
    <cellStyle name="화폐기호" xfId="1451"/>
    <cellStyle name="화폐기호 2" xfId="1452"/>
    <cellStyle name="화폐기호 2 2" xfId="4240"/>
    <cellStyle name="화폐기호0" xfId="1453"/>
    <cellStyle name="화폐기호0 2" xfId="1454"/>
    <cellStyle name="화폐기호0 2 2" xfId="42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9525</xdr:rowOff>
    </xdr:from>
    <xdr:to>
      <xdr:col>8</xdr:col>
      <xdr:colOff>561975</xdr:colOff>
      <xdr:row>12</xdr:row>
      <xdr:rowOff>38100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133350" y="466725"/>
          <a:ext cx="59150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3.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인구</a:t>
          </a:r>
        </a:p>
        <a:p>
          <a:pPr algn="ctr" rtl="0">
            <a:lnSpc>
              <a:spcPts val="3500"/>
            </a:lnSpc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Population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7</xdr:col>
      <xdr:colOff>647700</xdr:colOff>
      <xdr:row>0</xdr:row>
      <xdr:rowOff>0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66675" y="0"/>
          <a:ext cx="584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defRPr sz="1000"/>
          </a:pP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 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9"/>
  <sheetViews>
    <sheetView view="pageBreakPreview" zoomScaleNormal="100" zoomScaleSheetLayoutView="100" workbookViewId="0">
      <pane ySplit="20" topLeftCell="A21" activePane="bottomLeft" state="frozen"/>
      <selection activeCell="E97" sqref="E97:E98"/>
      <selection pane="bottomLeft" activeCell="C43" sqref="C43"/>
    </sheetView>
  </sheetViews>
  <sheetFormatPr defaultRowHeight="14.25"/>
  <cols>
    <col min="1" max="7" width="9" style="631"/>
    <col min="8" max="9" width="9" style="259"/>
    <col min="10" max="16" width="9" style="631"/>
    <col min="17" max="16384" width="9" style="259"/>
  </cols>
  <sheetData>
    <row r="1" spans="1:16" s="630" customFormat="1" ht="12">
      <c r="A1" s="629"/>
      <c r="B1" s="629"/>
      <c r="C1" s="629"/>
      <c r="D1" s="629"/>
      <c r="E1" s="629"/>
      <c r="F1" s="629"/>
      <c r="G1" s="629"/>
      <c r="I1" s="770">
        <v>73</v>
      </c>
      <c r="J1" s="629"/>
      <c r="K1" s="629"/>
      <c r="L1" s="629"/>
      <c r="M1" s="629"/>
      <c r="N1" s="629"/>
      <c r="O1" s="629"/>
      <c r="P1" s="629"/>
    </row>
    <row r="2" spans="1:16" s="630" customFormat="1" ht="12">
      <c r="A2" s="629"/>
      <c r="B2" s="629"/>
      <c r="C2" s="629"/>
      <c r="D2" s="629"/>
      <c r="E2" s="629"/>
      <c r="F2" s="629"/>
      <c r="G2" s="629"/>
      <c r="J2" s="629"/>
      <c r="K2" s="629"/>
      <c r="L2" s="629"/>
      <c r="M2" s="629"/>
      <c r="N2" s="629"/>
      <c r="O2" s="629"/>
      <c r="P2" s="629"/>
    </row>
    <row r="3" spans="1:16" s="630" customFormat="1" ht="12">
      <c r="A3" s="629"/>
      <c r="B3" s="629"/>
      <c r="C3" s="629"/>
      <c r="D3" s="629"/>
      <c r="E3" s="629"/>
      <c r="F3" s="629"/>
      <c r="G3" s="629"/>
      <c r="J3" s="629"/>
      <c r="K3" s="629"/>
      <c r="L3" s="629"/>
      <c r="M3" s="629"/>
      <c r="N3" s="629"/>
      <c r="O3" s="629"/>
      <c r="P3" s="629"/>
    </row>
    <row r="4" spans="1:16" s="630" customFormat="1" ht="12">
      <c r="A4" s="629"/>
      <c r="B4" s="629"/>
      <c r="C4" s="629"/>
      <c r="D4" s="629"/>
      <c r="E4" s="629"/>
      <c r="F4" s="629"/>
      <c r="G4" s="629"/>
      <c r="J4" s="629"/>
      <c r="K4" s="629"/>
      <c r="L4" s="629"/>
      <c r="M4" s="629"/>
      <c r="N4" s="629"/>
      <c r="O4" s="629"/>
      <c r="P4" s="629"/>
    </row>
    <row r="5" spans="1:16" s="630" customFormat="1" ht="12">
      <c r="A5" s="629"/>
      <c r="B5" s="629"/>
      <c r="C5" s="629"/>
      <c r="D5" s="629"/>
      <c r="E5" s="629"/>
      <c r="F5" s="629"/>
      <c r="G5" s="629"/>
      <c r="J5" s="629"/>
      <c r="K5" s="629"/>
      <c r="L5" s="629"/>
      <c r="M5" s="629"/>
      <c r="N5" s="629"/>
      <c r="O5" s="629"/>
      <c r="P5" s="629"/>
    </row>
    <row r="6" spans="1:16" s="630" customFormat="1" ht="12">
      <c r="A6" s="629"/>
      <c r="B6" s="629"/>
      <c r="C6" s="629"/>
      <c r="D6" s="629"/>
      <c r="E6" s="629"/>
      <c r="F6" s="629"/>
      <c r="G6" s="629"/>
      <c r="J6" s="629"/>
      <c r="K6" s="629"/>
      <c r="L6" s="629"/>
      <c r="M6" s="629"/>
      <c r="N6" s="629"/>
      <c r="O6" s="629"/>
      <c r="P6" s="629"/>
    </row>
    <row r="7" spans="1:16" s="630" customFormat="1" ht="12">
      <c r="A7" s="629"/>
      <c r="B7" s="629"/>
      <c r="C7" s="629"/>
      <c r="D7" s="629"/>
      <c r="E7" s="629"/>
      <c r="F7" s="629"/>
      <c r="G7" s="629"/>
      <c r="J7" s="629"/>
      <c r="K7" s="629"/>
      <c r="L7" s="629"/>
      <c r="M7" s="629"/>
      <c r="N7" s="629"/>
      <c r="O7" s="629"/>
      <c r="P7" s="629"/>
    </row>
    <row r="8" spans="1:16" s="630" customFormat="1" ht="12">
      <c r="A8" s="629"/>
      <c r="B8" s="629"/>
      <c r="C8" s="629"/>
      <c r="D8" s="629"/>
      <c r="E8" s="629"/>
      <c r="F8" s="629"/>
      <c r="G8" s="629"/>
      <c r="J8" s="629"/>
      <c r="K8" s="629"/>
      <c r="L8" s="629"/>
      <c r="M8" s="629"/>
      <c r="N8" s="629"/>
      <c r="O8" s="629"/>
      <c r="P8" s="629"/>
    </row>
    <row r="9" spans="1:16" s="630" customFormat="1" ht="12">
      <c r="A9" s="629"/>
      <c r="B9" s="629"/>
      <c r="C9" s="629"/>
      <c r="D9" s="629"/>
      <c r="E9" s="629"/>
      <c r="F9" s="629"/>
      <c r="G9" s="629"/>
      <c r="J9" s="629"/>
      <c r="K9" s="629"/>
      <c r="L9" s="629"/>
      <c r="M9" s="629"/>
      <c r="N9" s="629"/>
      <c r="O9" s="629"/>
      <c r="P9" s="629"/>
    </row>
    <row r="10" spans="1:16" s="630" customFormat="1" ht="12">
      <c r="A10" s="629"/>
      <c r="B10" s="629"/>
      <c r="C10" s="629"/>
      <c r="D10" s="629"/>
      <c r="E10" s="629"/>
      <c r="F10" s="629"/>
      <c r="G10" s="629"/>
      <c r="J10" s="629"/>
      <c r="K10" s="629"/>
      <c r="L10" s="629"/>
      <c r="M10" s="629"/>
      <c r="N10" s="629"/>
      <c r="O10" s="629"/>
      <c r="P10" s="629"/>
    </row>
    <row r="11" spans="1:16" s="630" customFormat="1" ht="12">
      <c r="A11" s="629"/>
      <c r="B11" s="629"/>
      <c r="C11" s="629"/>
      <c r="D11" s="629"/>
      <c r="E11" s="629"/>
      <c r="F11" s="629"/>
      <c r="G11" s="629"/>
      <c r="J11" s="629"/>
      <c r="K11" s="629"/>
      <c r="L11" s="629"/>
      <c r="M11" s="629"/>
      <c r="N11" s="629"/>
      <c r="O11" s="629"/>
      <c r="P11" s="629"/>
    </row>
    <row r="12" spans="1:16" s="630" customFormat="1" ht="12">
      <c r="A12" s="629"/>
      <c r="B12" s="629"/>
      <c r="C12" s="629"/>
      <c r="D12" s="629"/>
      <c r="E12" s="629"/>
      <c r="F12" s="629"/>
      <c r="G12" s="629"/>
      <c r="J12" s="629"/>
      <c r="K12" s="629"/>
      <c r="L12" s="629"/>
      <c r="M12" s="629"/>
      <c r="N12" s="629"/>
      <c r="O12" s="629"/>
      <c r="P12" s="629"/>
    </row>
    <row r="13" spans="1:16" s="630" customFormat="1" ht="12">
      <c r="A13" s="629"/>
      <c r="B13" s="629"/>
      <c r="C13" s="629"/>
      <c r="D13" s="629"/>
      <c r="E13" s="629"/>
      <c r="F13" s="629"/>
      <c r="G13" s="629"/>
      <c r="J13" s="629"/>
      <c r="K13" s="629"/>
      <c r="L13" s="629"/>
      <c r="M13" s="629"/>
      <c r="N13" s="629"/>
      <c r="O13" s="629"/>
      <c r="P13" s="629"/>
    </row>
    <row r="14" spans="1:16" s="630" customFormat="1" ht="12">
      <c r="A14" s="629"/>
      <c r="B14" s="629"/>
      <c r="C14" s="629"/>
      <c r="D14" s="629"/>
      <c r="E14" s="629"/>
      <c r="F14" s="629"/>
      <c r="G14" s="629"/>
      <c r="J14" s="629"/>
      <c r="K14" s="629"/>
      <c r="L14" s="629"/>
      <c r="M14" s="629"/>
      <c r="N14" s="629"/>
      <c r="O14" s="629"/>
      <c r="P14" s="629"/>
    </row>
    <row r="15" spans="1:16" s="630" customFormat="1" ht="12">
      <c r="A15" s="629"/>
      <c r="B15" s="629"/>
      <c r="C15" s="629"/>
      <c r="D15" s="629"/>
      <c r="E15" s="629"/>
      <c r="F15" s="629"/>
      <c r="G15" s="629"/>
      <c r="J15" s="629"/>
      <c r="K15" s="629"/>
      <c r="L15" s="629"/>
      <c r="M15" s="629"/>
      <c r="N15" s="629"/>
      <c r="O15" s="629"/>
      <c r="P15" s="629"/>
    </row>
    <row r="16" spans="1:16" s="630" customFormat="1" ht="12">
      <c r="A16" s="629"/>
      <c r="B16" s="629"/>
      <c r="C16" s="629"/>
      <c r="D16" s="629"/>
      <c r="E16" s="629"/>
      <c r="F16" s="629"/>
      <c r="G16" s="629"/>
      <c r="J16" s="629"/>
      <c r="K16" s="629"/>
      <c r="L16" s="629"/>
      <c r="M16" s="629"/>
      <c r="N16" s="629"/>
      <c r="O16" s="629"/>
      <c r="P16" s="629"/>
    </row>
    <row r="17" spans="1:16" s="630" customFormat="1" ht="12">
      <c r="A17" s="629"/>
      <c r="B17" s="629"/>
      <c r="C17" s="629"/>
      <c r="D17" s="629"/>
      <c r="E17" s="629"/>
      <c r="F17" s="629"/>
      <c r="G17" s="629"/>
      <c r="J17" s="629"/>
      <c r="K17" s="629"/>
      <c r="L17" s="629"/>
      <c r="M17" s="629"/>
      <c r="N17" s="629"/>
      <c r="O17" s="629"/>
      <c r="P17" s="629"/>
    </row>
    <row r="18" spans="1:16" s="630" customFormat="1" ht="12">
      <c r="A18" s="629"/>
      <c r="B18" s="629"/>
      <c r="C18" s="629"/>
      <c r="D18" s="629"/>
      <c r="E18" s="629"/>
      <c r="F18" s="629"/>
      <c r="G18" s="629"/>
      <c r="J18" s="629"/>
      <c r="K18" s="629"/>
      <c r="L18" s="629"/>
      <c r="M18" s="629"/>
      <c r="N18" s="629"/>
      <c r="O18" s="629"/>
      <c r="P18" s="629"/>
    </row>
    <row r="19" spans="1:16" s="630" customFormat="1" ht="12">
      <c r="A19" s="629"/>
      <c r="B19" s="629"/>
      <c r="C19" s="629"/>
      <c r="D19" s="629"/>
      <c r="E19" s="629"/>
      <c r="F19" s="629"/>
      <c r="G19" s="629"/>
      <c r="J19" s="629"/>
      <c r="K19" s="629"/>
      <c r="L19" s="629"/>
      <c r="M19" s="629"/>
      <c r="N19" s="629"/>
      <c r="O19" s="629"/>
      <c r="P19" s="629"/>
    </row>
    <row r="20" spans="1:16" s="630" customFormat="1" ht="12">
      <c r="A20" s="629"/>
      <c r="B20" s="629"/>
      <c r="C20" s="629"/>
      <c r="D20" s="629"/>
      <c r="E20" s="629"/>
      <c r="F20" s="629"/>
      <c r="G20" s="629"/>
      <c r="J20" s="629"/>
      <c r="K20" s="629"/>
      <c r="L20" s="629"/>
      <c r="M20" s="629"/>
      <c r="N20" s="629"/>
      <c r="O20" s="629"/>
      <c r="P20" s="629"/>
    </row>
    <row r="21" spans="1:16" s="630" customFormat="1" ht="12">
      <c r="A21" s="629"/>
      <c r="B21" s="629"/>
      <c r="C21" s="629"/>
      <c r="D21" s="629"/>
      <c r="E21" s="629"/>
      <c r="F21" s="629"/>
      <c r="G21" s="629"/>
      <c r="J21" s="629"/>
      <c r="K21" s="629"/>
      <c r="L21" s="629"/>
      <c r="M21" s="629"/>
      <c r="N21" s="629"/>
      <c r="O21" s="629"/>
      <c r="P21" s="629"/>
    </row>
    <row r="22" spans="1:16" s="630" customFormat="1" ht="12">
      <c r="A22" s="629"/>
      <c r="B22" s="629"/>
      <c r="C22" s="629"/>
      <c r="D22" s="629"/>
      <c r="E22" s="629"/>
      <c r="F22" s="629"/>
      <c r="G22" s="629"/>
      <c r="J22" s="629"/>
      <c r="K22" s="629"/>
      <c r="L22" s="629"/>
      <c r="M22" s="629"/>
      <c r="N22" s="629"/>
      <c r="O22" s="629"/>
      <c r="P22" s="629"/>
    </row>
    <row r="23" spans="1:16" s="630" customFormat="1" ht="12">
      <c r="A23" s="629"/>
      <c r="B23" s="629"/>
      <c r="C23" s="629"/>
      <c r="D23" s="629"/>
      <c r="E23" s="629"/>
      <c r="F23" s="629"/>
      <c r="G23" s="629"/>
      <c r="J23" s="629"/>
      <c r="K23" s="629"/>
      <c r="L23" s="629"/>
      <c r="M23" s="629"/>
      <c r="N23" s="629"/>
      <c r="O23" s="629"/>
      <c r="P23" s="629"/>
    </row>
    <row r="24" spans="1:16" s="630" customFormat="1" ht="12">
      <c r="A24" s="629"/>
      <c r="B24" s="629"/>
      <c r="C24" s="629"/>
      <c r="D24" s="629"/>
      <c r="E24" s="629"/>
      <c r="F24" s="629"/>
      <c r="G24" s="629"/>
      <c r="J24" s="629"/>
      <c r="K24" s="629"/>
      <c r="L24" s="629"/>
      <c r="M24" s="629"/>
      <c r="N24" s="629"/>
      <c r="O24" s="629"/>
      <c r="P24" s="629"/>
    </row>
    <row r="25" spans="1:16" s="630" customFormat="1" ht="12">
      <c r="A25" s="629"/>
      <c r="B25" s="629"/>
      <c r="C25" s="629"/>
      <c r="D25" s="629"/>
      <c r="E25" s="629"/>
      <c r="F25" s="629"/>
      <c r="G25" s="629"/>
      <c r="J25" s="629"/>
      <c r="K25" s="629"/>
      <c r="L25" s="629"/>
      <c r="M25" s="629"/>
      <c r="N25" s="629"/>
      <c r="O25" s="629"/>
      <c r="P25" s="629"/>
    </row>
    <row r="26" spans="1:16" s="630" customFormat="1" ht="12">
      <c r="A26" s="629"/>
      <c r="B26" s="629"/>
      <c r="C26" s="629"/>
      <c r="D26" s="629"/>
      <c r="E26" s="629"/>
      <c r="F26" s="629"/>
      <c r="G26" s="629"/>
      <c r="J26" s="629"/>
      <c r="K26" s="629"/>
      <c r="L26" s="629"/>
      <c r="M26" s="629"/>
      <c r="N26" s="629"/>
      <c r="O26" s="629"/>
      <c r="P26" s="629"/>
    </row>
    <row r="27" spans="1:16" s="630" customFormat="1" ht="12">
      <c r="A27" s="629"/>
      <c r="B27" s="629"/>
      <c r="C27" s="629"/>
      <c r="D27" s="629"/>
      <c r="E27" s="629"/>
      <c r="F27" s="629"/>
      <c r="G27" s="629"/>
      <c r="J27" s="629"/>
      <c r="K27" s="629"/>
      <c r="L27" s="629"/>
      <c r="M27" s="629"/>
      <c r="N27" s="629"/>
      <c r="O27" s="629"/>
      <c r="P27" s="629"/>
    </row>
    <row r="28" spans="1:16" s="630" customFormat="1" ht="12">
      <c r="A28" s="629"/>
      <c r="B28" s="629"/>
      <c r="C28" s="629"/>
      <c r="D28" s="629"/>
      <c r="E28" s="629"/>
      <c r="F28" s="629"/>
      <c r="G28" s="629"/>
      <c r="J28" s="629"/>
      <c r="K28" s="629"/>
      <c r="L28" s="629"/>
      <c r="M28" s="629"/>
      <c r="N28" s="629"/>
      <c r="O28" s="629"/>
      <c r="P28" s="629"/>
    </row>
    <row r="29" spans="1:16" s="630" customFormat="1" ht="12">
      <c r="A29" s="629"/>
      <c r="B29" s="629"/>
      <c r="C29" s="629"/>
      <c r="D29" s="629"/>
      <c r="E29" s="629"/>
      <c r="F29" s="629"/>
      <c r="G29" s="629"/>
      <c r="J29" s="629"/>
      <c r="K29" s="629"/>
      <c r="L29" s="629"/>
      <c r="M29" s="629"/>
      <c r="N29" s="629"/>
      <c r="O29" s="629"/>
      <c r="P29" s="629"/>
    </row>
    <row r="30" spans="1:16" s="630" customFormat="1" ht="12">
      <c r="A30" s="629"/>
      <c r="B30" s="629"/>
      <c r="C30" s="629"/>
      <c r="D30" s="629"/>
      <c r="E30" s="629"/>
      <c r="F30" s="629"/>
      <c r="G30" s="629"/>
      <c r="J30" s="629"/>
      <c r="K30" s="629"/>
      <c r="L30" s="629"/>
      <c r="M30" s="629"/>
      <c r="N30" s="629"/>
      <c r="O30" s="629"/>
      <c r="P30" s="629"/>
    </row>
    <row r="31" spans="1:16" s="630" customFormat="1" ht="12">
      <c r="A31" s="629"/>
      <c r="B31" s="629"/>
      <c r="C31" s="629"/>
      <c r="D31" s="629"/>
      <c r="E31" s="629"/>
      <c r="F31" s="629"/>
      <c r="G31" s="629"/>
      <c r="J31" s="629"/>
      <c r="K31" s="629"/>
      <c r="L31" s="629"/>
      <c r="M31" s="629"/>
      <c r="N31" s="629"/>
      <c r="O31" s="629"/>
      <c r="P31" s="629"/>
    </row>
    <row r="32" spans="1:16" s="630" customFormat="1" ht="12">
      <c r="A32" s="629"/>
      <c r="B32" s="629"/>
      <c r="C32" s="629"/>
      <c r="D32" s="629"/>
      <c r="E32" s="629"/>
      <c r="F32" s="629"/>
      <c r="G32" s="629"/>
      <c r="J32" s="629"/>
      <c r="K32" s="629"/>
      <c r="L32" s="629"/>
      <c r="M32" s="629"/>
      <c r="N32" s="629"/>
      <c r="O32" s="629"/>
      <c r="P32" s="629"/>
    </row>
    <row r="33" spans="1:16" s="630" customFormat="1" ht="12">
      <c r="A33" s="629"/>
      <c r="B33" s="629"/>
      <c r="C33" s="629"/>
      <c r="D33" s="629"/>
      <c r="E33" s="629"/>
      <c r="F33" s="629"/>
      <c r="G33" s="629"/>
      <c r="J33" s="629"/>
      <c r="K33" s="629"/>
      <c r="L33" s="629"/>
      <c r="M33" s="629"/>
      <c r="N33" s="629"/>
      <c r="O33" s="629"/>
      <c r="P33" s="629"/>
    </row>
    <row r="34" spans="1:16" s="630" customFormat="1" ht="12">
      <c r="A34" s="629"/>
      <c r="B34" s="629"/>
      <c r="C34" s="629"/>
      <c r="D34" s="629"/>
      <c r="E34" s="629"/>
      <c r="F34" s="629"/>
      <c r="G34" s="629"/>
      <c r="J34" s="629"/>
      <c r="K34" s="629"/>
      <c r="L34" s="629"/>
      <c r="M34" s="629"/>
      <c r="N34" s="629"/>
      <c r="O34" s="629"/>
      <c r="P34" s="629"/>
    </row>
    <row r="35" spans="1:16">
      <c r="J35" s="629"/>
    </row>
    <row r="36" spans="1:16">
      <c r="J36" s="629"/>
    </row>
    <row r="38" spans="1:16">
      <c r="J38" s="259"/>
    </row>
    <row r="39" spans="1:16">
      <c r="J39" s="259"/>
    </row>
  </sheetData>
  <phoneticPr fontId="62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>&amp;R63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10"/>
  <sheetViews>
    <sheetView view="pageBreakPreview" zoomScaleNormal="100" zoomScaleSheetLayoutView="100" workbookViewId="0">
      <selection activeCell="K3" sqref="K3"/>
    </sheetView>
  </sheetViews>
  <sheetFormatPr defaultRowHeight="11.25"/>
  <cols>
    <col min="1" max="1" width="6" style="207" customWidth="1"/>
    <col min="2" max="2" width="10.75" style="207" customWidth="1"/>
    <col min="3" max="3" width="9.5" style="207" customWidth="1"/>
    <col min="4" max="4" width="9" style="149" customWidth="1"/>
    <col min="5" max="7" width="9.625" style="149" customWidth="1"/>
    <col min="8" max="8" width="9.625" style="150" customWidth="1"/>
    <col min="9" max="9" width="8.75" style="150" customWidth="1"/>
    <col min="10" max="16384" width="9" style="156"/>
  </cols>
  <sheetData>
    <row r="1" spans="1:9" s="974" customFormat="1" ht="14.1" customHeight="1">
      <c r="A1" s="976"/>
      <c r="B1" s="976"/>
      <c r="C1" s="976"/>
      <c r="D1" s="968"/>
      <c r="E1" s="968"/>
      <c r="F1" s="968"/>
      <c r="G1" s="968"/>
      <c r="H1" s="969"/>
      <c r="I1" s="1138" t="s">
        <v>118</v>
      </c>
    </row>
    <row r="2" spans="1:9" ht="14.1" customHeight="1">
      <c r="A2" s="500"/>
      <c r="B2" s="500"/>
      <c r="C2" s="500"/>
      <c r="I2" s="918"/>
    </row>
    <row r="3" spans="1:9" s="157" customFormat="1" ht="20.100000000000001" customHeight="1">
      <c r="A3" s="1619" t="s">
        <v>349</v>
      </c>
      <c r="B3" s="1619"/>
      <c r="C3" s="1619"/>
      <c r="D3" s="1619"/>
      <c r="E3" s="1619"/>
      <c r="F3" s="1619"/>
      <c r="G3" s="1619"/>
      <c r="H3" s="1619"/>
      <c r="I3" s="1619"/>
    </row>
    <row r="4" spans="1:9" s="1137" customFormat="1" ht="24" customHeight="1">
      <c r="A4" s="1618" t="s">
        <v>350</v>
      </c>
      <c r="B4" s="1618"/>
      <c r="C4" s="1618"/>
      <c r="D4" s="1618"/>
      <c r="E4" s="1618"/>
      <c r="F4" s="1618"/>
      <c r="G4" s="1618"/>
      <c r="H4" s="1618"/>
      <c r="I4" s="1618"/>
    </row>
    <row r="5" spans="1:9" s="446" customFormat="1" ht="18" customHeight="1" thickBot="1">
      <c r="A5" s="445" t="s">
        <v>351</v>
      </c>
      <c r="B5" s="445"/>
      <c r="C5" s="445"/>
      <c r="H5" s="447"/>
      <c r="I5" s="448" t="s">
        <v>352</v>
      </c>
    </row>
    <row r="6" spans="1:9" s="159" customFormat="1" ht="26.1" customHeight="1">
      <c r="A6" s="1632" t="s">
        <v>873</v>
      </c>
      <c r="B6" s="1622"/>
      <c r="C6" s="1677" t="s">
        <v>874</v>
      </c>
      <c r="D6" s="1680" t="s">
        <v>875</v>
      </c>
      <c r="E6" s="1680" t="s">
        <v>876</v>
      </c>
      <c r="F6" s="1680" t="s">
        <v>877</v>
      </c>
      <c r="G6" s="1680" t="s">
        <v>878</v>
      </c>
      <c r="H6" s="1680" t="s">
        <v>1840</v>
      </c>
      <c r="I6" s="1682" t="s">
        <v>879</v>
      </c>
    </row>
    <row r="7" spans="1:9" s="159" customFormat="1" ht="24.95" customHeight="1">
      <c r="A7" s="1633"/>
      <c r="B7" s="1623"/>
      <c r="C7" s="1678"/>
      <c r="D7" s="1681"/>
      <c r="E7" s="1681"/>
      <c r="F7" s="1681"/>
      <c r="G7" s="1681"/>
      <c r="H7" s="1681"/>
      <c r="I7" s="1683"/>
    </row>
    <row r="8" spans="1:9" s="159" customFormat="1" ht="24.95" customHeight="1">
      <c r="A8" s="1634"/>
      <c r="B8" s="1624"/>
      <c r="C8" s="1679"/>
      <c r="D8" s="1664"/>
      <c r="E8" s="1664"/>
      <c r="F8" s="1664"/>
      <c r="G8" s="1664"/>
      <c r="H8" s="1664"/>
      <c r="I8" s="1684"/>
    </row>
    <row r="9" spans="1:9" s="159" customFormat="1" ht="18" customHeight="1">
      <c r="A9" s="1673" t="s">
        <v>279</v>
      </c>
      <c r="B9" s="1674"/>
      <c r="C9" s="170" t="s">
        <v>398</v>
      </c>
      <c r="D9" s="167" t="s">
        <v>340</v>
      </c>
      <c r="E9" s="167" t="s">
        <v>340</v>
      </c>
      <c r="F9" s="167" t="s">
        <v>340</v>
      </c>
      <c r="G9" s="167" t="s">
        <v>340</v>
      </c>
      <c r="H9" s="167" t="s">
        <v>340</v>
      </c>
      <c r="I9" s="167" t="s">
        <v>340</v>
      </c>
    </row>
    <row r="10" spans="1:9" s="159" customFormat="1" ht="18" customHeight="1">
      <c r="A10" s="1616" t="s">
        <v>280</v>
      </c>
      <c r="B10" s="1617"/>
      <c r="C10" s="170">
        <v>887917</v>
      </c>
      <c r="D10" s="167">
        <v>596160</v>
      </c>
      <c r="E10" s="167">
        <v>139145</v>
      </c>
      <c r="F10" s="167">
        <v>42823</v>
      </c>
      <c r="G10" s="167">
        <v>21414</v>
      </c>
      <c r="H10" s="167">
        <v>47663</v>
      </c>
      <c r="I10" s="167">
        <v>40696</v>
      </c>
    </row>
    <row r="11" spans="1:9" s="159" customFormat="1" ht="18" customHeight="1">
      <c r="A11" s="1616" t="s">
        <v>848</v>
      </c>
      <c r="B11" s="1617"/>
      <c r="C11" s="169">
        <v>935308</v>
      </c>
      <c r="D11" s="1131">
        <v>623783</v>
      </c>
      <c r="E11" s="1131">
        <v>106419</v>
      </c>
      <c r="F11" s="1131">
        <v>89569</v>
      </c>
      <c r="G11" s="1131">
        <v>26237</v>
      </c>
      <c r="H11" s="1131">
        <v>43619</v>
      </c>
      <c r="I11" s="1131">
        <v>45681</v>
      </c>
    </row>
    <row r="12" spans="1:9" s="159" customFormat="1" ht="18" customHeight="1">
      <c r="A12" s="1675">
        <v>2010</v>
      </c>
      <c r="B12" s="1676"/>
      <c r="C12" s="522">
        <v>1005349</v>
      </c>
      <c r="D12" s="523">
        <v>667151</v>
      </c>
      <c r="E12" s="523">
        <v>107485</v>
      </c>
      <c r="F12" s="523">
        <v>131779</v>
      </c>
      <c r="G12" s="523">
        <v>25820</v>
      </c>
      <c r="H12" s="523">
        <v>33238</v>
      </c>
      <c r="I12" s="523">
        <v>39876</v>
      </c>
    </row>
    <row r="13" spans="1:9" s="174" customFormat="1" ht="18" customHeight="1">
      <c r="A13" s="1642">
        <v>2015</v>
      </c>
      <c r="B13" s="1615"/>
      <c r="C13" s="524">
        <f t="shared" ref="C13:I13" si="0">SUM(C15:C37)</f>
        <v>1062683</v>
      </c>
      <c r="D13" s="525">
        <f t="shared" si="0"/>
        <v>739408</v>
      </c>
      <c r="E13" s="525">
        <f t="shared" si="0"/>
        <v>63116</v>
      </c>
      <c r="F13" s="525">
        <f t="shared" si="0"/>
        <v>158144</v>
      </c>
      <c r="G13" s="525">
        <f t="shared" si="0"/>
        <v>30625</v>
      </c>
      <c r="H13" s="525">
        <f t="shared" si="0"/>
        <v>21116</v>
      </c>
      <c r="I13" s="525">
        <f t="shared" si="0"/>
        <v>50274</v>
      </c>
    </row>
    <row r="14" spans="1:9" s="159" customFormat="1" ht="15" customHeight="1">
      <c r="A14" s="175"/>
      <c r="B14" s="512"/>
      <c r="C14" s="177"/>
      <c r="D14" s="168"/>
      <c r="E14" s="513"/>
      <c r="F14" s="513"/>
      <c r="G14" s="513"/>
      <c r="H14" s="513"/>
      <c r="I14" s="513"/>
    </row>
    <row r="15" spans="1:9" s="159" customFormat="1" ht="17.45" customHeight="1">
      <c r="A15" s="514" t="s">
        <v>143</v>
      </c>
      <c r="B15" s="526" t="s">
        <v>754</v>
      </c>
      <c r="C15" s="527">
        <f t="shared" ref="C15:C37" si="1">SUM(D15:I15)</f>
        <v>197075</v>
      </c>
      <c r="D15" s="528">
        <v>134744</v>
      </c>
      <c r="E15" s="528">
        <v>14918</v>
      </c>
      <c r="F15" s="528">
        <v>29998</v>
      </c>
      <c r="G15" s="528">
        <v>6314</v>
      </c>
      <c r="H15" s="528">
        <v>1624</v>
      </c>
      <c r="I15" s="528">
        <v>9477</v>
      </c>
    </row>
    <row r="16" spans="1:9" s="159" customFormat="1" ht="17.45" customHeight="1">
      <c r="A16" s="514" t="s">
        <v>144</v>
      </c>
      <c r="B16" s="526" t="s">
        <v>755</v>
      </c>
      <c r="C16" s="529">
        <f t="shared" si="1"/>
        <v>103689</v>
      </c>
      <c r="D16" s="530">
        <v>72115</v>
      </c>
      <c r="E16" s="530">
        <v>4403</v>
      </c>
      <c r="F16" s="530">
        <v>15527</v>
      </c>
      <c r="G16" s="530">
        <v>3461</v>
      </c>
      <c r="H16" s="530">
        <v>3169</v>
      </c>
      <c r="I16" s="530">
        <v>5014</v>
      </c>
    </row>
    <row r="17" spans="1:24" s="159" customFormat="1" ht="17.45" customHeight="1">
      <c r="A17" s="514" t="s">
        <v>145</v>
      </c>
      <c r="B17" s="526" t="s">
        <v>756</v>
      </c>
      <c r="C17" s="529">
        <f t="shared" si="1"/>
        <v>53725</v>
      </c>
      <c r="D17" s="530">
        <v>39493</v>
      </c>
      <c r="E17" s="530">
        <v>3151</v>
      </c>
      <c r="F17" s="530">
        <v>6377</v>
      </c>
      <c r="G17" s="530">
        <v>911</v>
      </c>
      <c r="H17" s="530">
        <v>1297</v>
      </c>
      <c r="I17" s="530">
        <v>2496</v>
      </c>
    </row>
    <row r="18" spans="1:24" s="159" customFormat="1" ht="17.45" customHeight="1">
      <c r="A18" s="514" t="s">
        <v>146</v>
      </c>
      <c r="B18" s="526" t="s">
        <v>757</v>
      </c>
      <c r="C18" s="529">
        <f t="shared" si="1"/>
        <v>67702</v>
      </c>
      <c r="D18" s="530">
        <v>47582</v>
      </c>
      <c r="E18" s="530">
        <v>3878</v>
      </c>
      <c r="F18" s="530">
        <v>9219</v>
      </c>
      <c r="G18" s="530">
        <v>2489</v>
      </c>
      <c r="H18" s="530">
        <v>2137</v>
      </c>
      <c r="I18" s="530">
        <v>2397</v>
      </c>
    </row>
    <row r="19" spans="1:24" s="159" customFormat="1" ht="17.45" customHeight="1">
      <c r="A19" s="514" t="s">
        <v>147</v>
      </c>
      <c r="B19" s="526" t="s">
        <v>758</v>
      </c>
      <c r="C19" s="529">
        <f t="shared" si="1"/>
        <v>157786</v>
      </c>
      <c r="D19" s="530">
        <v>90564</v>
      </c>
      <c r="E19" s="530">
        <v>15344</v>
      </c>
      <c r="F19" s="530">
        <v>37759</v>
      </c>
      <c r="G19" s="530">
        <v>4129</v>
      </c>
      <c r="H19" s="530">
        <v>1413</v>
      </c>
      <c r="I19" s="530">
        <v>8577</v>
      </c>
    </row>
    <row r="20" spans="1:24" s="159" customFormat="1" ht="17.45" customHeight="1">
      <c r="A20" s="514" t="s">
        <v>148</v>
      </c>
      <c r="B20" s="526" t="s">
        <v>759</v>
      </c>
      <c r="C20" s="529">
        <f t="shared" si="1"/>
        <v>43693</v>
      </c>
      <c r="D20" s="530">
        <v>33200</v>
      </c>
      <c r="E20" s="530">
        <v>1516</v>
      </c>
      <c r="F20" s="530">
        <v>5014</v>
      </c>
      <c r="G20" s="530">
        <v>1260</v>
      </c>
      <c r="H20" s="530">
        <v>1243</v>
      </c>
      <c r="I20" s="530">
        <v>1460</v>
      </c>
    </row>
    <row r="21" spans="1:24" s="159" customFormat="1" ht="17.45" customHeight="1">
      <c r="A21" s="514" t="s">
        <v>149</v>
      </c>
      <c r="B21" s="526" t="s">
        <v>760</v>
      </c>
      <c r="C21" s="529">
        <f t="shared" si="1"/>
        <v>40241</v>
      </c>
      <c r="D21" s="530">
        <v>31011</v>
      </c>
      <c r="E21" s="530">
        <v>1622</v>
      </c>
      <c r="F21" s="530">
        <v>5121</v>
      </c>
      <c r="G21" s="530">
        <v>805</v>
      </c>
      <c r="H21" s="530">
        <v>320</v>
      </c>
      <c r="I21" s="530">
        <v>1362</v>
      </c>
    </row>
    <row r="22" spans="1:24" s="159" customFormat="1" ht="17.45" customHeight="1">
      <c r="A22" s="514" t="s">
        <v>150</v>
      </c>
      <c r="B22" s="526" t="s">
        <v>761</v>
      </c>
      <c r="C22" s="529">
        <f t="shared" si="1"/>
        <v>41053</v>
      </c>
      <c r="D22" s="530">
        <v>33882</v>
      </c>
      <c r="E22" s="530">
        <v>1154</v>
      </c>
      <c r="F22" s="530">
        <v>2904</v>
      </c>
      <c r="G22" s="530">
        <v>1039</v>
      </c>
      <c r="H22" s="530">
        <v>433</v>
      </c>
      <c r="I22" s="530">
        <v>1641</v>
      </c>
    </row>
    <row r="23" spans="1:24" s="159" customFormat="1" ht="17.45" customHeight="1">
      <c r="A23" s="514" t="s">
        <v>151</v>
      </c>
      <c r="B23" s="526" t="s">
        <v>762</v>
      </c>
      <c r="C23" s="529">
        <f t="shared" si="1"/>
        <v>29816</v>
      </c>
      <c r="D23" s="530">
        <v>23857</v>
      </c>
      <c r="E23" s="530">
        <v>1288</v>
      </c>
      <c r="F23" s="530">
        <v>2503</v>
      </c>
      <c r="G23" s="530">
        <v>752</v>
      </c>
      <c r="H23" s="530">
        <v>367</v>
      </c>
      <c r="I23" s="530">
        <v>1049</v>
      </c>
    </row>
    <row r="24" spans="1:24" s="159" customFormat="1" ht="17.45" customHeight="1">
      <c r="A24" s="514" t="s">
        <v>152</v>
      </c>
      <c r="B24" s="526" t="s">
        <v>763</v>
      </c>
      <c r="C24" s="529">
        <f t="shared" si="1"/>
        <v>105485</v>
      </c>
      <c r="D24" s="530">
        <v>58763</v>
      </c>
      <c r="E24" s="530">
        <v>9847</v>
      </c>
      <c r="F24" s="530">
        <v>24993</v>
      </c>
      <c r="G24" s="530">
        <v>3512</v>
      </c>
      <c r="H24" s="530">
        <v>5360</v>
      </c>
      <c r="I24" s="530">
        <v>3010</v>
      </c>
    </row>
    <row r="25" spans="1:24" s="159" customFormat="1" ht="17.45" customHeight="1">
      <c r="A25" s="514" t="s">
        <v>153</v>
      </c>
      <c r="B25" s="526" t="s">
        <v>764</v>
      </c>
      <c r="C25" s="529">
        <f t="shared" si="1"/>
        <v>10030</v>
      </c>
      <c r="D25" s="530">
        <v>8609</v>
      </c>
      <c r="E25" s="530">
        <v>109</v>
      </c>
      <c r="F25" s="530">
        <v>456</v>
      </c>
      <c r="G25" s="530">
        <v>185</v>
      </c>
      <c r="H25" s="530">
        <v>203</v>
      </c>
      <c r="I25" s="530">
        <v>468</v>
      </c>
    </row>
    <row r="26" spans="1:24" s="159" customFormat="1" ht="17.45" customHeight="1">
      <c r="A26" s="514" t="s">
        <v>154</v>
      </c>
      <c r="B26" s="526" t="s">
        <v>765</v>
      </c>
      <c r="C26" s="529">
        <f t="shared" si="1"/>
        <v>23669</v>
      </c>
      <c r="D26" s="530">
        <v>20716</v>
      </c>
      <c r="E26" s="530">
        <v>221</v>
      </c>
      <c r="F26" s="530">
        <v>928</v>
      </c>
      <c r="G26" s="530">
        <v>395</v>
      </c>
      <c r="H26" s="530">
        <v>446</v>
      </c>
      <c r="I26" s="530">
        <v>963</v>
      </c>
    </row>
    <row r="27" spans="1:24" s="159" customFormat="1" ht="17.45" customHeight="1">
      <c r="A27" s="514" t="s">
        <v>155</v>
      </c>
      <c r="B27" s="526" t="s">
        <v>766</v>
      </c>
      <c r="C27" s="529">
        <f t="shared" si="1"/>
        <v>11329</v>
      </c>
      <c r="D27" s="530">
        <v>9438</v>
      </c>
      <c r="E27" s="530">
        <v>173</v>
      </c>
      <c r="F27" s="530">
        <v>430</v>
      </c>
      <c r="G27" s="530">
        <v>468</v>
      </c>
      <c r="H27" s="530">
        <v>173</v>
      </c>
      <c r="I27" s="530">
        <v>647</v>
      </c>
    </row>
    <row r="28" spans="1:24" s="159" customFormat="1" ht="17.45" customHeight="1">
      <c r="A28" s="514" t="s">
        <v>156</v>
      </c>
      <c r="B28" s="526" t="s">
        <v>767</v>
      </c>
      <c r="C28" s="529">
        <f t="shared" si="1"/>
        <v>7578</v>
      </c>
      <c r="D28" s="530">
        <v>6565</v>
      </c>
      <c r="E28" s="530">
        <v>61</v>
      </c>
      <c r="F28" s="530">
        <v>245</v>
      </c>
      <c r="G28" s="530">
        <v>166</v>
      </c>
      <c r="H28" s="530">
        <v>133</v>
      </c>
      <c r="I28" s="530">
        <v>408</v>
      </c>
    </row>
    <row r="29" spans="1:24" s="159" customFormat="1" ht="17.45" customHeight="1">
      <c r="A29" s="514" t="s">
        <v>157</v>
      </c>
      <c r="B29" s="526" t="s">
        <v>768</v>
      </c>
      <c r="C29" s="529">
        <f t="shared" si="1"/>
        <v>16813</v>
      </c>
      <c r="D29" s="530">
        <v>14011</v>
      </c>
      <c r="E29" s="530">
        <v>399</v>
      </c>
      <c r="F29" s="530">
        <v>768</v>
      </c>
      <c r="G29" s="530">
        <v>426</v>
      </c>
      <c r="H29" s="530">
        <v>408</v>
      </c>
      <c r="I29" s="530">
        <v>801</v>
      </c>
      <c r="X29" s="159">
        <v>1355951</v>
      </c>
    </row>
    <row r="30" spans="1:24" s="159" customFormat="1" ht="17.45" customHeight="1">
      <c r="A30" s="514" t="s">
        <v>158</v>
      </c>
      <c r="B30" s="526" t="s">
        <v>769</v>
      </c>
      <c r="C30" s="529">
        <f t="shared" si="1"/>
        <v>17990</v>
      </c>
      <c r="D30" s="530">
        <v>16003</v>
      </c>
      <c r="E30" s="530">
        <v>511</v>
      </c>
      <c r="F30" s="530">
        <v>479</v>
      </c>
      <c r="G30" s="530">
        <v>250</v>
      </c>
      <c r="H30" s="530">
        <v>188</v>
      </c>
      <c r="I30" s="530">
        <v>559</v>
      </c>
    </row>
    <row r="31" spans="1:24" s="159" customFormat="1" ht="17.45" customHeight="1">
      <c r="A31" s="514" t="s">
        <v>159</v>
      </c>
      <c r="B31" s="526" t="s">
        <v>770</v>
      </c>
      <c r="C31" s="529">
        <f t="shared" si="1"/>
        <v>13622</v>
      </c>
      <c r="D31" s="530">
        <v>10134</v>
      </c>
      <c r="E31" s="530">
        <v>319</v>
      </c>
      <c r="F31" s="530">
        <v>2056</v>
      </c>
      <c r="G31" s="530">
        <v>321</v>
      </c>
      <c r="H31" s="530">
        <v>164</v>
      </c>
      <c r="I31" s="530">
        <v>628</v>
      </c>
    </row>
    <row r="32" spans="1:24" s="159" customFormat="1" ht="17.45" customHeight="1">
      <c r="A32" s="514" t="s">
        <v>160</v>
      </c>
      <c r="B32" s="526" t="s">
        <v>771</v>
      </c>
      <c r="C32" s="529">
        <f t="shared" si="1"/>
        <v>17020</v>
      </c>
      <c r="D32" s="530">
        <v>14565</v>
      </c>
      <c r="E32" s="530">
        <v>422</v>
      </c>
      <c r="F32" s="530">
        <v>576</v>
      </c>
      <c r="G32" s="530">
        <v>382</v>
      </c>
      <c r="H32" s="530">
        <v>290</v>
      </c>
      <c r="I32" s="530">
        <v>785</v>
      </c>
    </row>
    <row r="33" spans="1:9" s="159" customFormat="1" ht="17.45" customHeight="1">
      <c r="A33" s="514" t="s">
        <v>161</v>
      </c>
      <c r="B33" s="526" t="s">
        <v>772</v>
      </c>
      <c r="C33" s="529">
        <f t="shared" si="1"/>
        <v>46171</v>
      </c>
      <c r="D33" s="530">
        <v>28888</v>
      </c>
      <c r="E33" s="530">
        <v>2780</v>
      </c>
      <c r="F33" s="530">
        <v>9686</v>
      </c>
      <c r="G33" s="530">
        <v>1682</v>
      </c>
      <c r="H33" s="530">
        <v>391</v>
      </c>
      <c r="I33" s="530">
        <v>2744</v>
      </c>
    </row>
    <row r="34" spans="1:9" s="159" customFormat="1" ht="17.45" customHeight="1">
      <c r="A34" s="514" t="s">
        <v>162</v>
      </c>
      <c r="B34" s="526" t="s">
        <v>773</v>
      </c>
      <c r="C34" s="529">
        <f t="shared" si="1"/>
        <v>18805</v>
      </c>
      <c r="D34" s="530">
        <v>15910</v>
      </c>
      <c r="E34" s="530">
        <v>415</v>
      </c>
      <c r="F34" s="530">
        <v>1006</v>
      </c>
      <c r="G34" s="530">
        <v>297</v>
      </c>
      <c r="H34" s="530">
        <v>280</v>
      </c>
      <c r="I34" s="530">
        <v>897</v>
      </c>
    </row>
    <row r="35" spans="1:9" s="159" customFormat="1" ht="17.45" customHeight="1">
      <c r="A35" s="514" t="s">
        <v>163</v>
      </c>
      <c r="B35" s="526" t="s">
        <v>774</v>
      </c>
      <c r="C35" s="529">
        <f t="shared" si="1"/>
        <v>13886</v>
      </c>
      <c r="D35" s="530">
        <v>11859</v>
      </c>
      <c r="E35" s="530">
        <v>134</v>
      </c>
      <c r="F35" s="530">
        <v>281</v>
      </c>
      <c r="G35" s="530">
        <v>271</v>
      </c>
      <c r="H35" s="530">
        <v>251</v>
      </c>
      <c r="I35" s="530">
        <v>1090</v>
      </c>
    </row>
    <row r="36" spans="1:9" s="159" customFormat="1" ht="17.45" customHeight="1">
      <c r="A36" s="514" t="s">
        <v>164</v>
      </c>
      <c r="B36" s="526" t="s">
        <v>775</v>
      </c>
      <c r="C36" s="529">
        <f t="shared" si="1"/>
        <v>21468</v>
      </c>
      <c r="D36" s="530">
        <v>15251</v>
      </c>
      <c r="E36" s="530">
        <v>309</v>
      </c>
      <c r="F36" s="530">
        <v>1700</v>
      </c>
      <c r="G36" s="530">
        <v>963</v>
      </c>
      <c r="H36" s="530">
        <v>314</v>
      </c>
      <c r="I36" s="530">
        <v>2931</v>
      </c>
    </row>
    <row r="37" spans="1:9" s="159" customFormat="1" ht="17.45" customHeight="1" thickBot="1">
      <c r="A37" s="516" t="s">
        <v>165</v>
      </c>
      <c r="B37" s="531" t="s">
        <v>776</v>
      </c>
      <c r="C37" s="529">
        <f t="shared" si="1"/>
        <v>4037</v>
      </c>
      <c r="D37" s="530">
        <v>2248</v>
      </c>
      <c r="E37" s="530">
        <v>142</v>
      </c>
      <c r="F37" s="530">
        <v>118</v>
      </c>
      <c r="G37" s="530">
        <v>147</v>
      </c>
      <c r="H37" s="530">
        <v>512</v>
      </c>
      <c r="I37" s="530">
        <v>870</v>
      </c>
    </row>
    <row r="38" spans="1:9" s="486" customFormat="1" ht="13.5" customHeight="1">
      <c r="A38" s="518" t="s">
        <v>353</v>
      </c>
      <c r="B38" s="519"/>
      <c r="C38" s="520"/>
      <c r="D38" s="520"/>
      <c r="E38" s="520"/>
      <c r="F38" s="520"/>
      <c r="G38" s="520"/>
      <c r="H38" s="521"/>
      <c r="I38" s="435" t="s">
        <v>354</v>
      </c>
    </row>
    <row r="39" spans="1:9" s="187" customFormat="1" ht="11.1" customHeight="1">
      <c r="B39" s="195"/>
      <c r="H39" s="188"/>
      <c r="I39" s="532"/>
    </row>
    <row r="40" spans="1:9" s="159" customFormat="1">
      <c r="A40" s="201"/>
      <c r="B40" s="201"/>
      <c r="C40" s="201"/>
      <c r="D40" s="201"/>
      <c r="E40" s="201"/>
      <c r="F40" s="201"/>
      <c r="G40" s="201"/>
      <c r="H40" s="202"/>
      <c r="I40" s="202"/>
    </row>
    <row r="41" spans="1:9" s="159" customFormat="1">
      <c r="A41" s="201"/>
      <c r="B41" s="201"/>
      <c r="C41" s="201"/>
      <c r="D41" s="201"/>
      <c r="E41" s="201"/>
      <c r="F41" s="201"/>
      <c r="G41" s="201"/>
      <c r="H41" s="202"/>
      <c r="I41" s="202"/>
    </row>
    <row r="42" spans="1:9" s="159" customFormat="1">
      <c r="A42" s="201"/>
      <c r="B42" s="201"/>
      <c r="C42" s="201"/>
      <c r="D42" s="201"/>
      <c r="E42" s="201"/>
      <c r="F42" s="201"/>
      <c r="G42" s="201"/>
      <c r="H42" s="202"/>
      <c r="I42" s="202"/>
    </row>
    <row r="43" spans="1:9" s="159" customFormat="1">
      <c r="A43" s="201"/>
      <c r="B43" s="201"/>
      <c r="C43" s="201"/>
      <c r="D43" s="201"/>
      <c r="E43" s="201"/>
      <c r="F43" s="201"/>
      <c r="G43" s="201"/>
      <c r="H43" s="202"/>
      <c r="I43" s="202"/>
    </row>
    <row r="44" spans="1:9" s="159" customFormat="1">
      <c r="A44" s="201"/>
      <c r="B44" s="201"/>
      <c r="C44" s="201"/>
      <c r="D44" s="201"/>
      <c r="E44" s="201"/>
      <c r="F44" s="201"/>
      <c r="G44" s="201"/>
      <c r="H44" s="202"/>
      <c r="I44" s="202"/>
    </row>
    <row r="45" spans="1:9" s="159" customFormat="1">
      <c r="A45" s="201"/>
      <c r="B45" s="201"/>
      <c r="C45" s="201"/>
      <c r="D45" s="201"/>
      <c r="E45" s="201"/>
      <c r="F45" s="201"/>
      <c r="G45" s="201"/>
      <c r="H45" s="202"/>
      <c r="I45" s="202"/>
    </row>
    <row r="46" spans="1:9" s="159" customFormat="1">
      <c r="A46" s="201"/>
      <c r="B46" s="201"/>
      <c r="C46" s="201"/>
      <c r="D46" s="201"/>
      <c r="E46" s="201"/>
      <c r="F46" s="201"/>
      <c r="G46" s="201"/>
      <c r="H46" s="202"/>
      <c r="I46" s="202"/>
    </row>
    <row r="47" spans="1:9" s="159" customFormat="1">
      <c r="A47" s="201"/>
      <c r="B47" s="201"/>
      <c r="C47" s="201"/>
      <c r="D47" s="201"/>
      <c r="E47" s="201"/>
      <c r="F47" s="201"/>
      <c r="G47" s="201"/>
      <c r="H47" s="202"/>
      <c r="I47" s="202"/>
    </row>
    <row r="48" spans="1:9" s="159" customFormat="1">
      <c r="A48" s="201"/>
      <c r="B48" s="201"/>
      <c r="C48" s="201"/>
      <c r="D48" s="201"/>
      <c r="E48" s="201"/>
      <c r="F48" s="201"/>
      <c r="G48" s="201"/>
      <c r="H48" s="202"/>
      <c r="I48" s="202"/>
    </row>
    <row r="49" spans="1:9" s="159" customFormat="1">
      <c r="A49" s="201"/>
      <c r="B49" s="201"/>
      <c r="C49" s="201"/>
      <c r="D49" s="201"/>
      <c r="E49" s="201"/>
      <c r="F49" s="201"/>
      <c r="G49" s="201"/>
      <c r="H49" s="202"/>
      <c r="I49" s="202"/>
    </row>
    <row r="50" spans="1:9" s="159" customFormat="1">
      <c r="A50" s="201"/>
      <c r="B50" s="201"/>
      <c r="C50" s="201"/>
      <c r="D50" s="201"/>
      <c r="E50" s="201"/>
      <c r="F50" s="201"/>
      <c r="G50" s="201"/>
      <c r="H50" s="202"/>
      <c r="I50" s="202"/>
    </row>
    <row r="51" spans="1:9" s="159" customFormat="1">
      <c r="A51" s="201"/>
      <c r="B51" s="201"/>
      <c r="C51" s="201"/>
      <c r="D51" s="201"/>
      <c r="E51" s="201"/>
      <c r="F51" s="201"/>
      <c r="G51" s="201"/>
      <c r="H51" s="202"/>
      <c r="I51" s="202"/>
    </row>
    <row r="52" spans="1:9" s="159" customFormat="1">
      <c r="A52" s="201"/>
      <c r="B52" s="201"/>
      <c r="C52" s="201"/>
      <c r="D52" s="201"/>
      <c r="E52" s="201"/>
      <c r="F52" s="201"/>
      <c r="G52" s="201"/>
      <c r="H52" s="202"/>
      <c r="I52" s="202"/>
    </row>
    <row r="53" spans="1:9" s="159" customFormat="1">
      <c r="A53" s="201"/>
      <c r="B53" s="201"/>
      <c r="C53" s="201"/>
      <c r="D53" s="201"/>
      <c r="E53" s="201"/>
      <c r="F53" s="201"/>
      <c r="G53" s="201"/>
      <c r="H53" s="202"/>
      <c r="I53" s="202"/>
    </row>
    <row r="54" spans="1:9" s="159" customFormat="1">
      <c r="A54" s="201"/>
      <c r="B54" s="201"/>
      <c r="C54" s="201"/>
      <c r="D54" s="201"/>
      <c r="E54" s="201"/>
      <c r="F54" s="201"/>
      <c r="G54" s="201"/>
      <c r="H54" s="202"/>
      <c r="I54" s="202"/>
    </row>
    <row r="55" spans="1:9" s="159" customFormat="1">
      <c r="A55" s="201"/>
      <c r="B55" s="201"/>
      <c r="C55" s="201"/>
      <c r="D55" s="201"/>
      <c r="E55" s="201"/>
      <c r="F55" s="201"/>
      <c r="G55" s="201"/>
      <c r="H55" s="202"/>
      <c r="I55" s="202"/>
    </row>
    <row r="56" spans="1:9" s="159" customFormat="1">
      <c r="A56" s="201"/>
      <c r="B56" s="201"/>
      <c r="C56" s="201"/>
      <c r="D56" s="201"/>
      <c r="E56" s="201"/>
      <c r="F56" s="201"/>
      <c r="G56" s="201"/>
      <c r="H56" s="202"/>
      <c r="I56" s="202"/>
    </row>
    <row r="57" spans="1:9" s="159" customFormat="1">
      <c r="A57" s="201"/>
      <c r="B57" s="201"/>
      <c r="C57" s="201"/>
      <c r="D57" s="201"/>
      <c r="E57" s="201"/>
      <c r="F57" s="201"/>
      <c r="G57" s="201"/>
      <c r="H57" s="202"/>
      <c r="I57" s="202"/>
    </row>
    <row r="58" spans="1:9" s="159" customFormat="1">
      <c r="A58" s="201"/>
      <c r="B58" s="201"/>
      <c r="C58" s="201"/>
      <c r="D58" s="201"/>
      <c r="E58" s="201"/>
      <c r="F58" s="201"/>
      <c r="G58" s="201"/>
      <c r="H58" s="202"/>
      <c r="I58" s="202"/>
    </row>
    <row r="59" spans="1:9" s="159" customFormat="1">
      <c r="A59" s="201"/>
      <c r="B59" s="201"/>
      <c r="C59" s="201"/>
      <c r="D59" s="201"/>
      <c r="E59" s="201"/>
      <c r="F59" s="201"/>
      <c r="G59" s="201"/>
      <c r="H59" s="202"/>
      <c r="I59" s="202"/>
    </row>
    <row r="60" spans="1:9" s="159" customFormat="1">
      <c r="A60" s="201"/>
      <c r="B60" s="201"/>
      <c r="C60" s="201"/>
      <c r="D60" s="201"/>
      <c r="E60" s="201"/>
      <c r="F60" s="201"/>
      <c r="G60" s="201"/>
      <c r="H60" s="202"/>
      <c r="I60" s="202"/>
    </row>
    <row r="61" spans="1:9" s="159" customFormat="1">
      <c r="A61" s="201"/>
      <c r="B61" s="201"/>
      <c r="C61" s="201"/>
      <c r="D61" s="201"/>
      <c r="E61" s="201"/>
      <c r="F61" s="201"/>
      <c r="G61" s="201"/>
      <c r="H61" s="202"/>
      <c r="I61" s="202"/>
    </row>
    <row r="62" spans="1:9" s="159" customFormat="1">
      <c r="A62" s="201"/>
      <c r="B62" s="201"/>
      <c r="C62" s="201"/>
      <c r="D62" s="201"/>
      <c r="E62" s="201"/>
      <c r="F62" s="201"/>
      <c r="G62" s="201"/>
      <c r="H62" s="202"/>
      <c r="I62" s="202"/>
    </row>
    <row r="63" spans="1:9" s="159" customFormat="1">
      <c r="A63" s="201"/>
      <c r="B63" s="201"/>
      <c r="C63" s="201"/>
      <c r="D63" s="201"/>
      <c r="E63" s="201"/>
      <c r="F63" s="201"/>
      <c r="G63" s="201"/>
      <c r="H63" s="202"/>
      <c r="I63" s="202"/>
    </row>
    <row r="64" spans="1:9" s="159" customFormat="1">
      <c r="A64" s="201"/>
      <c r="B64" s="201"/>
      <c r="C64" s="201"/>
      <c r="D64" s="201"/>
      <c r="E64" s="201"/>
      <c r="F64" s="201"/>
      <c r="G64" s="201"/>
      <c r="H64" s="202"/>
      <c r="I64" s="202"/>
    </row>
    <row r="65" spans="1:9" s="159" customFormat="1">
      <c r="A65" s="201"/>
      <c r="B65" s="201"/>
      <c r="C65" s="201"/>
      <c r="D65" s="201"/>
      <c r="E65" s="201"/>
      <c r="F65" s="201"/>
      <c r="G65" s="201"/>
      <c r="H65" s="202"/>
      <c r="I65" s="202"/>
    </row>
    <row r="66" spans="1:9" s="159" customFormat="1">
      <c r="A66" s="201"/>
      <c r="B66" s="201"/>
      <c r="C66" s="201"/>
      <c r="D66" s="201"/>
      <c r="E66" s="201"/>
      <c r="F66" s="201"/>
      <c r="G66" s="201"/>
      <c r="H66" s="202"/>
      <c r="I66" s="202"/>
    </row>
    <row r="67" spans="1:9" s="159" customFormat="1">
      <c r="A67" s="201"/>
      <c r="B67" s="201"/>
      <c r="C67" s="201"/>
      <c r="D67" s="201"/>
      <c r="E67" s="201"/>
      <c r="F67" s="201"/>
      <c r="G67" s="201"/>
      <c r="H67" s="202"/>
      <c r="I67" s="202"/>
    </row>
    <row r="68" spans="1:9" s="159" customFormat="1">
      <c r="A68" s="201"/>
      <c r="B68" s="201"/>
      <c r="C68" s="201"/>
      <c r="D68" s="201"/>
      <c r="E68" s="201"/>
      <c r="F68" s="201"/>
      <c r="G68" s="201"/>
      <c r="H68" s="202"/>
      <c r="I68" s="202"/>
    </row>
    <row r="69" spans="1:9" s="159" customFormat="1">
      <c r="A69" s="201"/>
      <c r="B69" s="201"/>
      <c r="C69" s="201"/>
      <c r="D69" s="201"/>
      <c r="E69" s="201"/>
      <c r="F69" s="201"/>
      <c r="G69" s="201"/>
      <c r="H69" s="202"/>
      <c r="I69" s="202"/>
    </row>
    <row r="70" spans="1:9" s="159" customFormat="1">
      <c r="A70" s="201"/>
      <c r="B70" s="201"/>
      <c r="C70" s="201"/>
      <c r="D70" s="201"/>
      <c r="E70" s="201"/>
      <c r="F70" s="201"/>
      <c r="G70" s="201"/>
      <c r="H70" s="202"/>
      <c r="I70" s="202"/>
    </row>
    <row r="71" spans="1:9" s="159" customFormat="1">
      <c r="A71" s="201"/>
      <c r="B71" s="201"/>
      <c r="C71" s="201"/>
      <c r="D71" s="201"/>
      <c r="E71" s="201"/>
      <c r="F71" s="201"/>
      <c r="G71" s="201"/>
      <c r="H71" s="202"/>
      <c r="I71" s="202"/>
    </row>
    <row r="72" spans="1:9" s="159" customFormat="1">
      <c r="A72" s="201"/>
      <c r="B72" s="201"/>
      <c r="C72" s="201"/>
      <c r="D72" s="201"/>
      <c r="E72" s="201"/>
      <c r="F72" s="201"/>
      <c r="G72" s="201"/>
      <c r="H72" s="202"/>
      <c r="I72" s="202"/>
    </row>
    <row r="73" spans="1:9" s="159" customFormat="1">
      <c r="A73" s="201"/>
      <c r="B73" s="201"/>
      <c r="C73" s="201"/>
      <c r="D73" s="201"/>
      <c r="E73" s="201"/>
      <c r="F73" s="201"/>
      <c r="G73" s="201"/>
      <c r="H73" s="202"/>
      <c r="I73" s="202"/>
    </row>
    <row r="74" spans="1:9" s="159" customFormat="1">
      <c r="A74" s="201"/>
      <c r="B74" s="201"/>
      <c r="C74" s="201"/>
      <c r="D74" s="201"/>
      <c r="E74" s="201"/>
      <c r="F74" s="201"/>
      <c r="G74" s="201"/>
      <c r="H74" s="202"/>
      <c r="I74" s="202"/>
    </row>
    <row r="75" spans="1:9" s="159" customFormat="1">
      <c r="A75" s="201"/>
      <c r="B75" s="201"/>
      <c r="C75" s="201"/>
      <c r="D75" s="201"/>
      <c r="E75" s="201"/>
      <c r="F75" s="201"/>
      <c r="G75" s="201"/>
      <c r="H75" s="202"/>
      <c r="I75" s="202"/>
    </row>
    <row r="76" spans="1:9" s="159" customFormat="1">
      <c r="A76" s="201"/>
      <c r="B76" s="201"/>
      <c r="C76" s="201"/>
      <c r="D76" s="201"/>
      <c r="E76" s="201"/>
      <c r="F76" s="201"/>
      <c r="G76" s="201"/>
      <c r="H76" s="202"/>
      <c r="I76" s="202"/>
    </row>
    <row r="77" spans="1:9" s="159" customFormat="1">
      <c r="A77" s="201"/>
      <c r="B77" s="201"/>
      <c r="C77" s="201"/>
      <c r="D77" s="201"/>
      <c r="E77" s="201"/>
      <c r="F77" s="201"/>
      <c r="G77" s="201"/>
      <c r="H77" s="202"/>
      <c r="I77" s="202"/>
    </row>
    <row r="78" spans="1:9" s="159" customFormat="1">
      <c r="A78" s="201"/>
      <c r="B78" s="201"/>
      <c r="C78" s="201"/>
      <c r="D78" s="201"/>
      <c r="E78" s="201"/>
      <c r="F78" s="201"/>
      <c r="G78" s="201"/>
      <c r="H78" s="202"/>
      <c r="I78" s="202"/>
    </row>
    <row r="79" spans="1:9" s="159" customFormat="1">
      <c r="A79" s="201"/>
      <c r="B79" s="201"/>
      <c r="C79" s="201"/>
      <c r="D79" s="201"/>
      <c r="E79" s="201"/>
      <c r="F79" s="201"/>
      <c r="G79" s="201"/>
      <c r="H79" s="202"/>
      <c r="I79" s="202"/>
    </row>
    <row r="80" spans="1:9" s="159" customFormat="1">
      <c r="A80" s="201"/>
      <c r="B80" s="201"/>
      <c r="C80" s="201"/>
      <c r="D80" s="201"/>
      <c r="E80" s="201"/>
      <c r="F80" s="201"/>
      <c r="G80" s="201"/>
      <c r="H80" s="202"/>
      <c r="I80" s="202"/>
    </row>
    <row r="81" spans="1:9" s="159" customFormat="1">
      <c r="A81" s="201"/>
      <c r="B81" s="201"/>
      <c r="C81" s="201"/>
      <c r="D81" s="201"/>
      <c r="E81" s="201"/>
      <c r="F81" s="201"/>
      <c r="G81" s="201"/>
      <c r="H81" s="202"/>
      <c r="I81" s="202"/>
    </row>
    <row r="82" spans="1:9" s="159" customFormat="1">
      <c r="A82" s="201"/>
      <c r="B82" s="201"/>
      <c r="C82" s="201"/>
      <c r="D82" s="201"/>
      <c r="E82" s="201"/>
      <c r="F82" s="201"/>
      <c r="G82" s="201"/>
      <c r="H82" s="202"/>
      <c r="I82" s="202"/>
    </row>
    <row r="83" spans="1:9" s="159" customFormat="1">
      <c r="A83" s="201"/>
      <c r="B83" s="201"/>
      <c r="C83" s="201"/>
      <c r="D83" s="201"/>
      <c r="E83" s="201"/>
      <c r="F83" s="201"/>
      <c r="G83" s="201"/>
      <c r="H83" s="202"/>
      <c r="I83" s="202"/>
    </row>
    <row r="84" spans="1:9" s="159" customFormat="1">
      <c r="A84" s="201"/>
      <c r="B84" s="201"/>
      <c r="C84" s="201"/>
      <c r="D84" s="201"/>
      <c r="E84" s="201"/>
      <c r="F84" s="201"/>
      <c r="G84" s="201"/>
      <c r="H84" s="202"/>
      <c r="I84" s="202"/>
    </row>
    <row r="85" spans="1:9" s="159" customFormat="1">
      <c r="A85" s="201"/>
      <c r="B85" s="201"/>
      <c r="C85" s="201"/>
      <c r="D85" s="201"/>
      <c r="E85" s="201"/>
      <c r="F85" s="201"/>
      <c r="G85" s="201"/>
      <c r="H85" s="202"/>
      <c r="I85" s="202"/>
    </row>
    <row r="86" spans="1:9" s="159" customFormat="1">
      <c r="A86" s="201"/>
      <c r="B86" s="201"/>
      <c r="C86" s="201"/>
      <c r="D86" s="201"/>
      <c r="E86" s="201"/>
      <c r="F86" s="201"/>
      <c r="G86" s="201"/>
      <c r="H86" s="202"/>
      <c r="I86" s="202"/>
    </row>
    <row r="87" spans="1:9" s="159" customFormat="1">
      <c r="A87" s="201"/>
      <c r="B87" s="201"/>
      <c r="C87" s="201"/>
      <c r="D87" s="201"/>
      <c r="E87" s="201"/>
      <c r="F87" s="201"/>
      <c r="G87" s="201"/>
      <c r="H87" s="202"/>
      <c r="I87" s="202"/>
    </row>
    <row r="88" spans="1:9" s="159" customFormat="1">
      <c r="A88" s="201"/>
      <c r="B88" s="201"/>
      <c r="C88" s="201"/>
      <c r="D88" s="201"/>
      <c r="E88" s="201"/>
      <c r="F88" s="201"/>
      <c r="G88" s="201"/>
      <c r="H88" s="202"/>
      <c r="I88" s="202"/>
    </row>
    <row r="89" spans="1:9" s="159" customFormat="1">
      <c r="A89" s="201"/>
      <c r="B89" s="201"/>
      <c r="C89" s="201"/>
      <c r="D89" s="201"/>
      <c r="E89" s="201"/>
      <c r="F89" s="201"/>
      <c r="G89" s="201"/>
      <c r="H89" s="202"/>
      <c r="I89" s="202"/>
    </row>
    <row r="90" spans="1:9" s="159" customFormat="1">
      <c r="A90" s="201"/>
      <c r="B90" s="201"/>
      <c r="C90" s="201"/>
      <c r="D90" s="201"/>
      <c r="E90" s="201"/>
      <c r="F90" s="201"/>
      <c r="G90" s="201"/>
      <c r="H90" s="202"/>
      <c r="I90" s="202"/>
    </row>
    <row r="91" spans="1:9" s="159" customFormat="1">
      <c r="A91" s="201"/>
      <c r="B91" s="201"/>
      <c r="C91" s="201"/>
      <c r="D91" s="201"/>
      <c r="E91" s="201"/>
      <c r="F91" s="201"/>
      <c r="G91" s="201"/>
      <c r="H91" s="202"/>
      <c r="I91" s="202"/>
    </row>
    <row r="92" spans="1:9" s="159" customFormat="1">
      <c r="A92" s="201"/>
      <c r="B92" s="201"/>
      <c r="C92" s="201"/>
      <c r="D92" s="201"/>
      <c r="E92" s="201"/>
      <c r="F92" s="201"/>
      <c r="G92" s="201"/>
      <c r="H92" s="202"/>
      <c r="I92" s="202"/>
    </row>
    <row r="93" spans="1:9" s="159" customFormat="1">
      <c r="A93" s="201"/>
      <c r="B93" s="201"/>
      <c r="C93" s="201"/>
      <c r="D93" s="201"/>
      <c r="E93" s="201"/>
      <c r="F93" s="201"/>
      <c r="G93" s="201"/>
      <c r="H93" s="202"/>
      <c r="I93" s="202"/>
    </row>
    <row r="94" spans="1:9" s="159" customFormat="1">
      <c r="A94" s="201"/>
      <c r="B94" s="201"/>
      <c r="C94" s="201"/>
      <c r="D94" s="201"/>
      <c r="E94" s="201"/>
      <c r="F94" s="201"/>
      <c r="G94" s="201"/>
      <c r="H94" s="202"/>
      <c r="I94" s="202"/>
    </row>
    <row r="95" spans="1:9" s="159" customFormat="1">
      <c r="A95" s="201"/>
      <c r="B95" s="201"/>
      <c r="C95" s="201"/>
      <c r="D95" s="201"/>
      <c r="E95" s="201"/>
      <c r="F95" s="201"/>
      <c r="G95" s="201"/>
      <c r="H95" s="202"/>
      <c r="I95" s="202"/>
    </row>
    <row r="96" spans="1:9" s="159" customFormat="1">
      <c r="A96" s="201"/>
      <c r="B96" s="201"/>
      <c r="C96" s="201"/>
      <c r="D96" s="201"/>
      <c r="E96" s="201"/>
      <c r="F96" s="201"/>
      <c r="G96" s="201"/>
      <c r="H96" s="202"/>
      <c r="I96" s="202"/>
    </row>
    <row r="97" spans="1:9" s="159" customFormat="1">
      <c r="A97" s="201"/>
      <c r="B97" s="201"/>
      <c r="C97" s="201"/>
      <c r="D97" s="201"/>
      <c r="E97" s="201"/>
      <c r="F97" s="201"/>
      <c r="G97" s="201"/>
      <c r="H97" s="202"/>
      <c r="I97" s="202"/>
    </row>
    <row r="98" spans="1:9" s="159" customFormat="1">
      <c r="A98" s="201"/>
      <c r="B98" s="201"/>
      <c r="C98" s="201"/>
      <c r="D98" s="201"/>
      <c r="E98" s="201"/>
      <c r="F98" s="201"/>
      <c r="G98" s="201"/>
      <c r="H98" s="202"/>
      <c r="I98" s="202"/>
    </row>
    <row r="99" spans="1:9" s="159" customFormat="1">
      <c r="A99" s="201"/>
      <c r="B99" s="201"/>
      <c r="C99" s="201"/>
      <c r="D99" s="201"/>
      <c r="E99" s="201"/>
      <c r="F99" s="201"/>
      <c r="G99" s="201"/>
      <c r="H99" s="202"/>
      <c r="I99" s="202"/>
    </row>
    <row r="100" spans="1:9" s="159" customFormat="1">
      <c r="A100" s="201"/>
      <c r="B100" s="201"/>
      <c r="C100" s="201"/>
      <c r="D100" s="201"/>
      <c r="E100" s="201"/>
      <c r="F100" s="201"/>
      <c r="G100" s="201"/>
      <c r="H100" s="202"/>
      <c r="I100" s="202"/>
    </row>
    <row r="101" spans="1:9" s="159" customFormat="1">
      <c r="A101" s="201"/>
      <c r="B101" s="201"/>
      <c r="C101" s="201"/>
      <c r="D101" s="201"/>
      <c r="E101" s="201"/>
      <c r="F101" s="201"/>
      <c r="G101" s="201"/>
      <c r="H101" s="202"/>
      <c r="I101" s="202"/>
    </row>
    <row r="102" spans="1:9" s="159" customFormat="1">
      <c r="A102" s="201"/>
      <c r="B102" s="201"/>
      <c r="C102" s="201"/>
      <c r="D102" s="201"/>
      <c r="E102" s="201"/>
      <c r="F102" s="201"/>
      <c r="G102" s="201"/>
      <c r="H102" s="202"/>
      <c r="I102" s="202"/>
    </row>
    <row r="103" spans="1:9" s="159" customFormat="1">
      <c r="A103" s="201"/>
      <c r="B103" s="201"/>
      <c r="C103" s="201"/>
      <c r="D103" s="201"/>
      <c r="E103" s="201"/>
      <c r="F103" s="201"/>
      <c r="G103" s="201"/>
      <c r="H103" s="202"/>
      <c r="I103" s="202"/>
    </row>
    <row r="104" spans="1:9" s="159" customFormat="1">
      <c r="A104" s="201"/>
      <c r="B104" s="201"/>
      <c r="C104" s="201"/>
      <c r="D104" s="201"/>
      <c r="E104" s="201"/>
      <c r="F104" s="201"/>
      <c r="G104" s="201"/>
      <c r="H104" s="202"/>
      <c r="I104" s="202"/>
    </row>
    <row r="105" spans="1:9" s="159" customFormat="1">
      <c r="A105" s="201"/>
      <c r="B105" s="201"/>
      <c r="C105" s="201"/>
      <c r="D105" s="201"/>
      <c r="E105" s="201"/>
      <c r="F105" s="201"/>
      <c r="G105" s="201"/>
      <c r="H105" s="202"/>
      <c r="I105" s="202"/>
    </row>
    <row r="106" spans="1:9" s="159" customFormat="1">
      <c r="A106" s="201"/>
      <c r="B106" s="201"/>
      <c r="C106" s="201"/>
      <c r="D106" s="201"/>
      <c r="E106" s="201"/>
      <c r="F106" s="201"/>
      <c r="G106" s="201"/>
      <c r="H106" s="202"/>
      <c r="I106" s="202"/>
    </row>
    <row r="107" spans="1:9" s="159" customFormat="1">
      <c r="A107" s="201"/>
      <c r="B107" s="201"/>
      <c r="C107" s="201"/>
      <c r="D107" s="201"/>
      <c r="E107" s="201"/>
      <c r="F107" s="201"/>
      <c r="G107" s="201"/>
      <c r="H107" s="202"/>
      <c r="I107" s="202"/>
    </row>
    <row r="108" spans="1:9" s="159" customFormat="1">
      <c r="A108" s="201"/>
      <c r="B108" s="201"/>
      <c r="C108" s="201"/>
      <c r="D108" s="201"/>
      <c r="E108" s="201"/>
      <c r="F108" s="201"/>
      <c r="G108" s="201"/>
      <c r="H108" s="202"/>
      <c r="I108" s="202"/>
    </row>
    <row r="109" spans="1:9" s="159" customFormat="1">
      <c r="A109" s="201"/>
      <c r="B109" s="207"/>
      <c r="C109" s="201"/>
      <c r="D109" s="201"/>
      <c r="E109" s="201"/>
      <c r="F109" s="201"/>
      <c r="G109" s="201"/>
      <c r="H109" s="202"/>
      <c r="I109" s="202"/>
    </row>
    <row r="110" spans="1:9" s="159" customFormat="1">
      <c r="A110" s="201"/>
      <c r="B110" s="207"/>
      <c r="C110" s="201"/>
      <c r="D110" s="201"/>
      <c r="E110" s="201"/>
      <c r="F110" s="201"/>
      <c r="G110" s="201"/>
      <c r="H110" s="202"/>
      <c r="I110" s="202"/>
    </row>
  </sheetData>
  <sheetProtection selectLockedCells="1"/>
  <mergeCells count="15">
    <mergeCell ref="A13:B13"/>
    <mergeCell ref="A9:B9"/>
    <mergeCell ref="A11:B11"/>
    <mergeCell ref="A12:B12"/>
    <mergeCell ref="A3:I3"/>
    <mergeCell ref="A4:I4"/>
    <mergeCell ref="A6:B8"/>
    <mergeCell ref="C6:C8"/>
    <mergeCell ref="D6:D8"/>
    <mergeCell ref="E6:E8"/>
    <mergeCell ref="F6:F8"/>
    <mergeCell ref="G6:G8"/>
    <mergeCell ref="H6:H8"/>
    <mergeCell ref="I6:I8"/>
    <mergeCell ref="A10:B10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09"/>
  <sheetViews>
    <sheetView view="pageBreakPreview" zoomScaleNormal="100" zoomScaleSheetLayoutView="100" workbookViewId="0">
      <selection activeCell="D1" sqref="D1"/>
    </sheetView>
  </sheetViews>
  <sheetFormatPr defaultRowHeight="11.25"/>
  <cols>
    <col min="1" max="1" width="5.875" style="207" customWidth="1"/>
    <col min="2" max="2" width="11" style="207" customWidth="1"/>
    <col min="3" max="3" width="10.375" style="207" customWidth="1"/>
    <col min="4" max="7" width="9.125" style="149" customWidth="1"/>
    <col min="8" max="8" width="9.25" style="150" customWidth="1"/>
    <col min="9" max="9" width="9.5" style="151" customWidth="1"/>
    <col min="10" max="16384" width="9" style="156"/>
  </cols>
  <sheetData>
    <row r="1" spans="1:9" s="974" customFormat="1" ht="14.1" customHeight="1">
      <c r="A1" s="976" t="s">
        <v>1698</v>
      </c>
      <c r="B1" s="976"/>
      <c r="C1" s="976"/>
      <c r="D1" s="968"/>
      <c r="E1" s="968"/>
      <c r="F1" s="968"/>
      <c r="G1" s="968"/>
      <c r="H1" s="969"/>
      <c r="I1" s="970"/>
    </row>
    <row r="2" spans="1:9" ht="14.1" customHeight="1">
      <c r="A2" s="500"/>
      <c r="B2" s="500"/>
      <c r="C2" s="500"/>
    </row>
    <row r="3" spans="1:9" s="157" customFormat="1" ht="20.100000000000001" customHeight="1">
      <c r="A3" s="1619" t="s">
        <v>355</v>
      </c>
      <c r="B3" s="1619"/>
      <c r="C3" s="1619"/>
      <c r="D3" s="1619"/>
      <c r="E3" s="1619"/>
      <c r="F3" s="1619"/>
      <c r="G3" s="1619"/>
      <c r="H3" s="1619"/>
      <c r="I3" s="1619"/>
    </row>
    <row r="4" spans="1:9" s="1137" customFormat="1" ht="24" customHeight="1">
      <c r="A4" s="1618" t="s">
        <v>1929</v>
      </c>
      <c r="B4" s="1618"/>
      <c r="C4" s="1618"/>
      <c r="D4" s="1618"/>
      <c r="E4" s="1618"/>
      <c r="F4" s="1618"/>
      <c r="G4" s="1618"/>
      <c r="H4" s="1618"/>
      <c r="I4" s="1618"/>
    </row>
    <row r="5" spans="1:9" s="159" customFormat="1" ht="18" customHeight="1" thickBot="1">
      <c r="A5" s="158" t="s">
        <v>356</v>
      </c>
      <c r="B5" s="158"/>
      <c r="C5" s="158"/>
      <c r="H5" s="160"/>
      <c r="I5" s="511" t="s">
        <v>357</v>
      </c>
    </row>
    <row r="6" spans="1:9" s="159" customFormat="1" ht="20.100000000000001" customHeight="1">
      <c r="A6" s="1632" t="s">
        <v>358</v>
      </c>
      <c r="B6" s="1622"/>
      <c r="C6" s="1637" t="s">
        <v>359</v>
      </c>
      <c r="D6" s="1632"/>
      <c r="E6" s="1632"/>
      <c r="F6" s="1632"/>
      <c r="G6" s="1632"/>
      <c r="H6" s="1632"/>
      <c r="I6" s="1632"/>
    </row>
    <row r="7" spans="1:9" s="159" customFormat="1" ht="20.100000000000001" customHeight="1">
      <c r="A7" s="1633"/>
      <c r="B7" s="1623"/>
      <c r="C7" s="1685" t="s">
        <v>360</v>
      </c>
      <c r="D7" s="1663" t="s">
        <v>361</v>
      </c>
      <c r="E7" s="1663" t="s">
        <v>362</v>
      </c>
      <c r="F7" s="1663" t="s">
        <v>363</v>
      </c>
      <c r="G7" s="1663" t="s">
        <v>364</v>
      </c>
      <c r="H7" s="1663" t="s">
        <v>365</v>
      </c>
      <c r="I7" s="1686" t="s">
        <v>366</v>
      </c>
    </row>
    <row r="8" spans="1:9" s="159" customFormat="1" ht="12.75" customHeight="1">
      <c r="A8" s="1634"/>
      <c r="B8" s="1624"/>
      <c r="C8" s="1679"/>
      <c r="D8" s="1664"/>
      <c r="E8" s="1664"/>
      <c r="F8" s="1664"/>
      <c r="G8" s="1664"/>
      <c r="H8" s="1664"/>
      <c r="I8" s="1684"/>
    </row>
    <row r="9" spans="1:9" s="159" customFormat="1" ht="19.7" customHeight="1">
      <c r="A9" s="1673" t="s">
        <v>279</v>
      </c>
      <c r="B9" s="1674"/>
      <c r="C9" s="1033" t="s">
        <v>340</v>
      </c>
      <c r="D9" s="1033" t="s">
        <v>340</v>
      </c>
      <c r="E9" s="1033" t="s">
        <v>340</v>
      </c>
      <c r="F9" s="1033" t="s">
        <v>340</v>
      </c>
      <c r="G9" s="1033" t="s">
        <v>340</v>
      </c>
      <c r="H9" s="1033" t="s">
        <v>340</v>
      </c>
      <c r="I9" s="1033" t="s">
        <v>340</v>
      </c>
    </row>
    <row r="10" spans="1:9" s="159" customFormat="1" ht="19.7" customHeight="1">
      <c r="A10" s="1616" t="s">
        <v>280</v>
      </c>
      <c r="B10" s="1617"/>
      <c r="C10" s="1033">
        <v>887917</v>
      </c>
      <c r="D10" s="1033">
        <v>73399</v>
      </c>
      <c r="E10" s="1033">
        <v>138109</v>
      </c>
      <c r="F10" s="1033">
        <v>265694</v>
      </c>
      <c r="G10" s="1033">
        <v>289056</v>
      </c>
      <c r="H10" s="1033">
        <v>101191</v>
      </c>
      <c r="I10" s="1033">
        <v>20468</v>
      </c>
    </row>
    <row r="11" spans="1:9" s="159" customFormat="1" ht="19.7" customHeight="1">
      <c r="A11" s="1616" t="s">
        <v>848</v>
      </c>
      <c r="B11" s="1617"/>
      <c r="C11" s="1052">
        <v>935308</v>
      </c>
      <c r="D11" s="1034">
        <v>61482</v>
      </c>
      <c r="E11" s="1034">
        <v>90207</v>
      </c>
      <c r="F11" s="1034">
        <v>228964</v>
      </c>
      <c r="G11" s="1034">
        <v>358604</v>
      </c>
      <c r="H11" s="1034">
        <v>155913</v>
      </c>
      <c r="I11" s="1034">
        <v>40138</v>
      </c>
    </row>
    <row r="12" spans="1:9" s="159" customFormat="1" ht="19.7" customHeight="1">
      <c r="A12" s="1675">
        <v>2010</v>
      </c>
      <c r="B12" s="1676"/>
      <c r="C12" s="1053">
        <v>1005349</v>
      </c>
      <c r="D12" s="1034">
        <v>79057</v>
      </c>
      <c r="E12" s="1034">
        <v>74868</v>
      </c>
      <c r="F12" s="1034">
        <v>203408</v>
      </c>
      <c r="G12" s="1034">
        <v>401332</v>
      </c>
      <c r="H12" s="1034">
        <v>196203</v>
      </c>
      <c r="I12" s="1034">
        <v>50481</v>
      </c>
    </row>
    <row r="13" spans="1:9" s="174" customFormat="1" ht="19.7" customHeight="1">
      <c r="A13" s="1642">
        <v>2015</v>
      </c>
      <c r="B13" s="1615"/>
      <c r="C13" s="1054">
        <f t="shared" ref="C13:I13" si="0">SUM(C15:C37)</f>
        <v>1062683</v>
      </c>
      <c r="D13" s="1035">
        <f t="shared" si="0"/>
        <v>85754</v>
      </c>
      <c r="E13" s="1035">
        <f t="shared" si="0"/>
        <v>73284</v>
      </c>
      <c r="F13" s="1035">
        <f t="shared" si="0"/>
        <v>209289</v>
      </c>
      <c r="G13" s="1035">
        <f t="shared" si="0"/>
        <v>363983</v>
      </c>
      <c r="H13" s="1035">
        <f t="shared" si="0"/>
        <v>264619</v>
      </c>
      <c r="I13" s="1035">
        <f t="shared" si="0"/>
        <v>65754</v>
      </c>
    </row>
    <row r="14" spans="1:9" s="159" customFormat="1" ht="18" customHeight="1">
      <c r="A14" s="175"/>
      <c r="B14" s="512"/>
      <c r="C14" s="1048"/>
      <c r="D14" s="1034"/>
      <c r="E14" s="1049"/>
      <c r="F14" s="1049"/>
      <c r="G14" s="1049"/>
      <c r="H14" s="1049"/>
      <c r="I14" s="1049"/>
    </row>
    <row r="15" spans="1:9" s="159" customFormat="1" ht="18" customHeight="1">
      <c r="A15" s="514" t="s">
        <v>143</v>
      </c>
      <c r="B15" s="515" t="s">
        <v>850</v>
      </c>
      <c r="C15" s="1053">
        <f t="shared" ref="C15:C37" si="1">SUM(D15:I15)</f>
        <v>197075</v>
      </c>
      <c r="D15" s="1050">
        <v>14614</v>
      </c>
      <c r="E15" s="1050">
        <v>11222</v>
      </c>
      <c r="F15" s="1050">
        <v>37030</v>
      </c>
      <c r="G15" s="1050">
        <v>70193</v>
      </c>
      <c r="H15" s="1050">
        <v>49512</v>
      </c>
      <c r="I15" s="1050">
        <v>14504</v>
      </c>
    </row>
    <row r="16" spans="1:9" s="159" customFormat="1" ht="18" customHeight="1">
      <c r="A16" s="514" t="s">
        <v>144</v>
      </c>
      <c r="B16" s="515" t="s">
        <v>851</v>
      </c>
      <c r="C16" s="1053">
        <f t="shared" si="1"/>
        <v>103689</v>
      </c>
      <c r="D16" s="1050">
        <v>8553</v>
      </c>
      <c r="E16" s="1050">
        <v>7763</v>
      </c>
      <c r="F16" s="1050">
        <v>21233</v>
      </c>
      <c r="G16" s="1050">
        <v>38259</v>
      </c>
      <c r="H16" s="1050">
        <v>20750</v>
      </c>
      <c r="I16" s="1050">
        <v>7131</v>
      </c>
    </row>
    <row r="17" spans="1:24" s="159" customFormat="1" ht="18" customHeight="1">
      <c r="A17" s="514" t="s">
        <v>145</v>
      </c>
      <c r="B17" s="515" t="s">
        <v>852</v>
      </c>
      <c r="C17" s="1053">
        <f t="shared" si="1"/>
        <v>53725</v>
      </c>
      <c r="D17" s="1050">
        <v>3211</v>
      </c>
      <c r="E17" s="1050">
        <v>4105</v>
      </c>
      <c r="F17" s="1050">
        <v>9733</v>
      </c>
      <c r="G17" s="1050">
        <v>18415</v>
      </c>
      <c r="H17" s="1050">
        <v>15482</v>
      </c>
      <c r="I17" s="1050">
        <v>2779</v>
      </c>
    </row>
    <row r="18" spans="1:24" s="159" customFormat="1" ht="18" customHeight="1">
      <c r="A18" s="514" t="s">
        <v>146</v>
      </c>
      <c r="B18" s="515" t="s">
        <v>853</v>
      </c>
      <c r="C18" s="1053">
        <f t="shared" si="1"/>
        <v>67702</v>
      </c>
      <c r="D18" s="1050">
        <v>5203</v>
      </c>
      <c r="E18" s="1050">
        <v>4068</v>
      </c>
      <c r="F18" s="1050">
        <v>13336</v>
      </c>
      <c r="G18" s="1050">
        <v>23734</v>
      </c>
      <c r="H18" s="1050">
        <v>16971</v>
      </c>
      <c r="I18" s="1050">
        <v>4390</v>
      </c>
    </row>
    <row r="19" spans="1:24" s="159" customFormat="1" ht="18" customHeight="1">
      <c r="A19" s="514" t="s">
        <v>147</v>
      </c>
      <c r="B19" s="515" t="s">
        <v>854</v>
      </c>
      <c r="C19" s="1053">
        <f t="shared" si="1"/>
        <v>157786</v>
      </c>
      <c r="D19" s="1050">
        <v>21247</v>
      </c>
      <c r="E19" s="1050">
        <v>12702</v>
      </c>
      <c r="F19" s="1050">
        <v>29398</v>
      </c>
      <c r="G19" s="1050">
        <v>49171</v>
      </c>
      <c r="H19" s="1050">
        <v>37067</v>
      </c>
      <c r="I19" s="1050">
        <v>8201</v>
      </c>
    </row>
    <row r="20" spans="1:24" s="159" customFormat="1" ht="18" customHeight="1">
      <c r="A20" s="514" t="s">
        <v>148</v>
      </c>
      <c r="B20" s="515" t="s">
        <v>855</v>
      </c>
      <c r="C20" s="1053">
        <f t="shared" si="1"/>
        <v>43693</v>
      </c>
      <c r="D20" s="1050">
        <v>2768</v>
      </c>
      <c r="E20" s="1050">
        <v>2705</v>
      </c>
      <c r="F20" s="1050">
        <v>9376</v>
      </c>
      <c r="G20" s="1050">
        <v>17440</v>
      </c>
      <c r="H20" s="1050">
        <v>9312</v>
      </c>
      <c r="I20" s="1050">
        <v>2092</v>
      </c>
    </row>
    <row r="21" spans="1:24" s="159" customFormat="1" ht="18" customHeight="1">
      <c r="A21" s="514" t="s">
        <v>149</v>
      </c>
      <c r="B21" s="515" t="s">
        <v>856</v>
      </c>
      <c r="C21" s="1053">
        <f t="shared" si="1"/>
        <v>40241</v>
      </c>
      <c r="D21" s="1050">
        <v>1739</v>
      </c>
      <c r="E21" s="1050">
        <v>2553</v>
      </c>
      <c r="F21" s="1050">
        <v>8288</v>
      </c>
      <c r="G21" s="1050">
        <v>13452</v>
      </c>
      <c r="H21" s="1050">
        <v>11853</v>
      </c>
      <c r="I21" s="1050">
        <v>2356</v>
      </c>
    </row>
    <row r="22" spans="1:24" s="159" customFormat="1" ht="18" customHeight="1">
      <c r="A22" s="514" t="s">
        <v>150</v>
      </c>
      <c r="B22" s="515" t="s">
        <v>857</v>
      </c>
      <c r="C22" s="1053">
        <f t="shared" si="1"/>
        <v>41053</v>
      </c>
      <c r="D22" s="1050">
        <v>1364</v>
      </c>
      <c r="E22" s="1050">
        <v>3442</v>
      </c>
      <c r="F22" s="1050">
        <v>8775</v>
      </c>
      <c r="G22" s="1050">
        <v>12975</v>
      </c>
      <c r="H22" s="1050">
        <v>11653</v>
      </c>
      <c r="I22" s="1050">
        <v>2844</v>
      </c>
    </row>
    <row r="23" spans="1:24" s="159" customFormat="1" ht="18" customHeight="1">
      <c r="A23" s="514" t="s">
        <v>151</v>
      </c>
      <c r="B23" s="515" t="s">
        <v>858</v>
      </c>
      <c r="C23" s="1053">
        <f t="shared" si="1"/>
        <v>29816</v>
      </c>
      <c r="D23" s="1050">
        <v>681</v>
      </c>
      <c r="E23" s="1050">
        <v>1472</v>
      </c>
      <c r="F23" s="1050">
        <v>5935</v>
      </c>
      <c r="G23" s="1050">
        <v>9403</v>
      </c>
      <c r="H23" s="1050">
        <v>10419</v>
      </c>
      <c r="I23" s="1050">
        <v>1906</v>
      </c>
    </row>
    <row r="24" spans="1:24" s="159" customFormat="1" ht="18" customHeight="1">
      <c r="A24" s="514" t="s">
        <v>152</v>
      </c>
      <c r="B24" s="515" t="s">
        <v>859</v>
      </c>
      <c r="C24" s="1053">
        <f t="shared" si="1"/>
        <v>105485</v>
      </c>
      <c r="D24" s="1050">
        <v>18546</v>
      </c>
      <c r="E24" s="1050">
        <v>6046</v>
      </c>
      <c r="F24" s="1050">
        <v>17358</v>
      </c>
      <c r="G24" s="1050">
        <v>33309</v>
      </c>
      <c r="H24" s="1050">
        <v>23684</v>
      </c>
      <c r="I24" s="1050">
        <v>6542</v>
      </c>
    </row>
    <row r="25" spans="1:24" s="159" customFormat="1" ht="18" customHeight="1">
      <c r="A25" s="514" t="s">
        <v>153</v>
      </c>
      <c r="B25" s="515" t="s">
        <v>860</v>
      </c>
      <c r="C25" s="1053">
        <f t="shared" si="1"/>
        <v>10030</v>
      </c>
      <c r="D25" s="1050">
        <v>234</v>
      </c>
      <c r="E25" s="1050">
        <v>743</v>
      </c>
      <c r="F25" s="1050">
        <v>2464</v>
      </c>
      <c r="G25" s="1050">
        <v>2979</v>
      </c>
      <c r="H25" s="1050">
        <v>2951</v>
      </c>
      <c r="I25" s="1050">
        <v>659</v>
      </c>
    </row>
    <row r="26" spans="1:24" s="159" customFormat="1" ht="18" customHeight="1">
      <c r="A26" s="514" t="s">
        <v>154</v>
      </c>
      <c r="B26" s="515" t="s">
        <v>861</v>
      </c>
      <c r="C26" s="1053">
        <f t="shared" si="1"/>
        <v>23669</v>
      </c>
      <c r="D26" s="1050">
        <v>534</v>
      </c>
      <c r="E26" s="1050">
        <v>1923</v>
      </c>
      <c r="F26" s="1050">
        <v>5294</v>
      </c>
      <c r="G26" s="1050">
        <v>7579</v>
      </c>
      <c r="H26" s="1050">
        <v>6784</v>
      </c>
      <c r="I26" s="1050">
        <v>1555</v>
      </c>
    </row>
    <row r="27" spans="1:24" s="159" customFormat="1" ht="18" customHeight="1">
      <c r="A27" s="514" t="s">
        <v>155</v>
      </c>
      <c r="B27" s="515" t="s">
        <v>862</v>
      </c>
      <c r="C27" s="1053">
        <f t="shared" si="1"/>
        <v>11329</v>
      </c>
      <c r="D27" s="1050">
        <v>198</v>
      </c>
      <c r="E27" s="1050">
        <v>733</v>
      </c>
      <c r="F27" s="1050">
        <v>1935</v>
      </c>
      <c r="G27" s="1050">
        <v>3649</v>
      </c>
      <c r="H27" s="1050">
        <v>3927</v>
      </c>
      <c r="I27" s="1050">
        <v>887</v>
      </c>
    </row>
    <row r="28" spans="1:24" s="159" customFormat="1" ht="18" customHeight="1">
      <c r="A28" s="514" t="s">
        <v>156</v>
      </c>
      <c r="B28" s="515" t="s">
        <v>863</v>
      </c>
      <c r="C28" s="1053">
        <f t="shared" si="1"/>
        <v>7578</v>
      </c>
      <c r="D28" s="1050">
        <v>150</v>
      </c>
      <c r="E28" s="1050">
        <v>412</v>
      </c>
      <c r="F28" s="1050">
        <v>1726</v>
      </c>
      <c r="G28" s="1050">
        <v>2532</v>
      </c>
      <c r="H28" s="1050">
        <v>2252</v>
      </c>
      <c r="I28" s="1050">
        <v>506</v>
      </c>
    </row>
    <row r="29" spans="1:24" s="159" customFormat="1" ht="18" customHeight="1">
      <c r="A29" s="514" t="s">
        <v>157</v>
      </c>
      <c r="B29" s="515" t="s">
        <v>864</v>
      </c>
      <c r="C29" s="1053">
        <f t="shared" si="1"/>
        <v>16813</v>
      </c>
      <c r="D29" s="1050">
        <v>352</v>
      </c>
      <c r="E29" s="1050">
        <v>1155</v>
      </c>
      <c r="F29" s="1050">
        <v>3365</v>
      </c>
      <c r="G29" s="1050">
        <v>6686</v>
      </c>
      <c r="H29" s="1050">
        <v>4293</v>
      </c>
      <c r="I29" s="1050">
        <v>962</v>
      </c>
      <c r="X29" s="159">
        <v>1355951</v>
      </c>
    </row>
    <row r="30" spans="1:24" s="159" customFormat="1" ht="18" customHeight="1">
      <c r="A30" s="514" t="s">
        <v>158</v>
      </c>
      <c r="B30" s="515" t="s">
        <v>865</v>
      </c>
      <c r="C30" s="1053">
        <f t="shared" si="1"/>
        <v>17990</v>
      </c>
      <c r="D30" s="1050">
        <v>247</v>
      </c>
      <c r="E30" s="1050">
        <v>1174</v>
      </c>
      <c r="F30" s="1050">
        <v>3447</v>
      </c>
      <c r="G30" s="1050">
        <v>6211</v>
      </c>
      <c r="H30" s="1050">
        <v>5713</v>
      </c>
      <c r="I30" s="1050">
        <v>1198</v>
      </c>
    </row>
    <row r="31" spans="1:24" s="159" customFormat="1" ht="18" customHeight="1">
      <c r="A31" s="514" t="s">
        <v>159</v>
      </c>
      <c r="B31" s="515" t="s">
        <v>866</v>
      </c>
      <c r="C31" s="1053">
        <f t="shared" si="1"/>
        <v>13622</v>
      </c>
      <c r="D31" s="1050">
        <v>653</v>
      </c>
      <c r="E31" s="1050">
        <v>1139</v>
      </c>
      <c r="F31" s="1050">
        <v>3188</v>
      </c>
      <c r="G31" s="1050">
        <v>4337</v>
      </c>
      <c r="H31" s="1050">
        <v>3576</v>
      </c>
      <c r="I31" s="1050">
        <v>729</v>
      </c>
    </row>
    <row r="32" spans="1:24" s="159" customFormat="1" ht="18" customHeight="1">
      <c r="A32" s="514" t="s">
        <v>160</v>
      </c>
      <c r="B32" s="515" t="s">
        <v>867</v>
      </c>
      <c r="C32" s="1053">
        <f t="shared" si="1"/>
        <v>17020</v>
      </c>
      <c r="D32" s="1050">
        <v>573</v>
      </c>
      <c r="E32" s="1050">
        <v>964</v>
      </c>
      <c r="F32" s="1050">
        <v>3152</v>
      </c>
      <c r="G32" s="1050">
        <v>5632</v>
      </c>
      <c r="H32" s="1050">
        <v>5575</v>
      </c>
      <c r="I32" s="1050">
        <v>1124</v>
      </c>
    </row>
    <row r="33" spans="1:9" s="159" customFormat="1" ht="18" customHeight="1">
      <c r="A33" s="514" t="s">
        <v>161</v>
      </c>
      <c r="B33" s="515" t="s">
        <v>868</v>
      </c>
      <c r="C33" s="1053">
        <f t="shared" si="1"/>
        <v>46171</v>
      </c>
      <c r="D33" s="1050">
        <v>3392</v>
      </c>
      <c r="E33" s="1050">
        <v>4642</v>
      </c>
      <c r="F33" s="1050">
        <v>10770</v>
      </c>
      <c r="G33" s="1050">
        <v>17691</v>
      </c>
      <c r="H33" s="1050">
        <v>7992</v>
      </c>
      <c r="I33" s="1050">
        <v>1684</v>
      </c>
    </row>
    <row r="34" spans="1:9" s="159" customFormat="1" ht="18" customHeight="1">
      <c r="A34" s="514" t="s">
        <v>162</v>
      </c>
      <c r="B34" s="515" t="s">
        <v>869</v>
      </c>
      <c r="C34" s="1053">
        <f t="shared" si="1"/>
        <v>18805</v>
      </c>
      <c r="D34" s="1050">
        <v>475</v>
      </c>
      <c r="E34" s="1050">
        <v>1175</v>
      </c>
      <c r="F34" s="1050">
        <v>3641</v>
      </c>
      <c r="G34" s="1050">
        <v>5779</v>
      </c>
      <c r="H34" s="1050">
        <v>6234</v>
      </c>
      <c r="I34" s="1050">
        <v>1501</v>
      </c>
    </row>
    <row r="35" spans="1:9" s="159" customFormat="1" ht="18" customHeight="1">
      <c r="A35" s="514" t="s">
        <v>163</v>
      </c>
      <c r="B35" s="515" t="s">
        <v>870</v>
      </c>
      <c r="C35" s="1053">
        <f t="shared" si="1"/>
        <v>13886</v>
      </c>
      <c r="D35" s="1050">
        <v>158</v>
      </c>
      <c r="E35" s="1050">
        <v>730</v>
      </c>
      <c r="F35" s="1050">
        <v>3058</v>
      </c>
      <c r="G35" s="1050">
        <v>4729</v>
      </c>
      <c r="H35" s="1050">
        <v>3990</v>
      </c>
      <c r="I35" s="1050">
        <v>1221</v>
      </c>
    </row>
    <row r="36" spans="1:9" s="159" customFormat="1" ht="18" customHeight="1">
      <c r="A36" s="514" t="s">
        <v>164</v>
      </c>
      <c r="B36" s="515" t="s">
        <v>871</v>
      </c>
      <c r="C36" s="1053">
        <f t="shared" si="1"/>
        <v>21468</v>
      </c>
      <c r="D36" s="1050">
        <v>610</v>
      </c>
      <c r="E36" s="1050">
        <v>1759</v>
      </c>
      <c r="F36" s="1050">
        <v>5171</v>
      </c>
      <c r="G36" s="1050">
        <v>8860</v>
      </c>
      <c r="H36" s="1050">
        <v>4219</v>
      </c>
      <c r="I36" s="1050">
        <v>849</v>
      </c>
    </row>
    <row r="37" spans="1:9" s="159" customFormat="1" ht="18" customHeight="1" thickBot="1">
      <c r="A37" s="516" t="s">
        <v>165</v>
      </c>
      <c r="B37" s="517" t="s">
        <v>872</v>
      </c>
      <c r="C37" s="1055">
        <f t="shared" si="1"/>
        <v>4037</v>
      </c>
      <c r="D37" s="1051">
        <v>252</v>
      </c>
      <c r="E37" s="1051">
        <v>657</v>
      </c>
      <c r="F37" s="1051">
        <v>1616</v>
      </c>
      <c r="G37" s="1051">
        <v>968</v>
      </c>
      <c r="H37" s="1051">
        <v>410</v>
      </c>
      <c r="I37" s="1051">
        <v>134</v>
      </c>
    </row>
    <row r="38" spans="1:9" s="486" customFormat="1" ht="11.1" customHeight="1">
      <c r="A38" s="518" t="s">
        <v>1905</v>
      </c>
      <c r="B38" s="519"/>
      <c r="C38" s="520"/>
      <c r="D38" s="520"/>
      <c r="E38" s="520"/>
      <c r="F38" s="520"/>
      <c r="G38" s="520"/>
      <c r="H38" s="521"/>
      <c r="I38" s="435" t="s">
        <v>1906</v>
      </c>
    </row>
    <row r="39" spans="1:9" s="159" customFormat="1">
      <c r="A39" s="201"/>
      <c r="B39" s="201"/>
      <c r="C39" s="201"/>
      <c r="D39" s="201"/>
      <c r="E39" s="201"/>
      <c r="F39" s="201"/>
      <c r="G39" s="201"/>
      <c r="H39" s="202"/>
      <c r="I39" s="203"/>
    </row>
    <row r="40" spans="1:9" s="159" customFormat="1">
      <c r="A40" s="201"/>
      <c r="B40" s="201"/>
      <c r="C40" s="201"/>
      <c r="D40" s="201"/>
      <c r="E40" s="201"/>
      <c r="F40" s="201"/>
      <c r="G40" s="201"/>
      <c r="H40" s="202"/>
      <c r="I40" s="203"/>
    </row>
    <row r="41" spans="1:9" s="159" customFormat="1">
      <c r="A41" s="201"/>
      <c r="B41" s="201"/>
      <c r="C41" s="201"/>
      <c r="D41" s="201"/>
      <c r="E41" s="201"/>
      <c r="F41" s="201"/>
      <c r="G41" s="201"/>
      <c r="H41" s="202"/>
      <c r="I41" s="203"/>
    </row>
    <row r="42" spans="1:9" s="159" customFormat="1">
      <c r="A42" s="201"/>
      <c r="B42" s="201"/>
      <c r="C42" s="201"/>
      <c r="D42" s="201"/>
      <c r="E42" s="201"/>
      <c r="F42" s="201"/>
      <c r="G42" s="201"/>
      <c r="H42" s="202"/>
      <c r="I42" s="203"/>
    </row>
    <row r="43" spans="1:9" s="159" customFormat="1">
      <c r="A43" s="201"/>
      <c r="B43" s="201"/>
      <c r="C43" s="201"/>
      <c r="D43" s="201"/>
      <c r="E43" s="201"/>
      <c r="F43" s="201"/>
      <c r="G43" s="201"/>
      <c r="H43" s="202"/>
      <c r="I43" s="203"/>
    </row>
    <row r="44" spans="1:9" s="159" customFormat="1">
      <c r="A44" s="201"/>
      <c r="B44" s="201"/>
      <c r="C44" s="201"/>
      <c r="D44" s="201"/>
      <c r="E44" s="201"/>
      <c r="F44" s="201"/>
      <c r="G44" s="201"/>
      <c r="H44" s="202"/>
      <c r="I44" s="203"/>
    </row>
    <row r="45" spans="1:9" s="159" customFormat="1">
      <c r="A45" s="201"/>
      <c r="B45" s="201"/>
      <c r="C45" s="201"/>
      <c r="D45" s="201"/>
      <c r="E45" s="201"/>
      <c r="F45" s="201"/>
      <c r="G45" s="201"/>
      <c r="H45" s="202"/>
      <c r="I45" s="203"/>
    </row>
    <row r="46" spans="1:9" s="159" customFormat="1">
      <c r="A46" s="201"/>
      <c r="B46" s="201"/>
      <c r="C46" s="201"/>
      <c r="D46" s="201"/>
      <c r="E46" s="201"/>
      <c r="F46" s="201"/>
      <c r="G46" s="201"/>
      <c r="H46" s="202"/>
      <c r="I46" s="203"/>
    </row>
    <row r="47" spans="1:9" s="159" customFormat="1">
      <c r="A47" s="201"/>
      <c r="B47" s="201"/>
      <c r="C47" s="201"/>
      <c r="D47" s="201"/>
      <c r="E47" s="201"/>
      <c r="F47" s="201"/>
      <c r="G47" s="201"/>
      <c r="H47" s="202"/>
      <c r="I47" s="203"/>
    </row>
    <row r="48" spans="1:9" s="159" customFormat="1">
      <c r="A48" s="201"/>
      <c r="B48" s="201"/>
      <c r="C48" s="201"/>
      <c r="D48" s="201"/>
      <c r="E48" s="201"/>
      <c r="F48" s="201"/>
      <c r="G48" s="201"/>
      <c r="H48" s="202"/>
      <c r="I48" s="203"/>
    </row>
    <row r="49" spans="1:9" s="159" customFormat="1">
      <c r="A49" s="201"/>
      <c r="B49" s="201"/>
      <c r="C49" s="201"/>
      <c r="D49" s="201"/>
      <c r="E49" s="201"/>
      <c r="F49" s="201"/>
      <c r="G49" s="201"/>
      <c r="H49" s="202"/>
      <c r="I49" s="203"/>
    </row>
    <row r="50" spans="1:9" s="159" customFormat="1">
      <c r="A50" s="201"/>
      <c r="B50" s="201"/>
      <c r="C50" s="201"/>
      <c r="D50" s="201"/>
      <c r="E50" s="201"/>
      <c r="F50" s="201"/>
      <c r="G50" s="201"/>
      <c r="H50" s="202"/>
      <c r="I50" s="203"/>
    </row>
    <row r="51" spans="1:9" s="159" customFormat="1">
      <c r="A51" s="201"/>
      <c r="B51" s="201"/>
      <c r="C51" s="201"/>
      <c r="D51" s="201"/>
      <c r="E51" s="201"/>
      <c r="F51" s="201"/>
      <c r="G51" s="201"/>
      <c r="H51" s="202"/>
      <c r="I51" s="203"/>
    </row>
    <row r="52" spans="1:9" s="159" customFormat="1">
      <c r="A52" s="201"/>
      <c r="B52" s="201"/>
      <c r="C52" s="201"/>
      <c r="D52" s="201"/>
      <c r="E52" s="201"/>
      <c r="F52" s="201"/>
      <c r="G52" s="201"/>
      <c r="H52" s="202"/>
      <c r="I52" s="203"/>
    </row>
    <row r="53" spans="1:9" s="159" customFormat="1">
      <c r="A53" s="201"/>
      <c r="B53" s="201"/>
      <c r="C53" s="201"/>
      <c r="D53" s="201"/>
      <c r="E53" s="201"/>
      <c r="F53" s="201"/>
      <c r="G53" s="201"/>
      <c r="H53" s="202"/>
      <c r="I53" s="203"/>
    </row>
    <row r="54" spans="1:9" s="159" customFormat="1">
      <c r="A54" s="201"/>
      <c r="B54" s="201"/>
      <c r="C54" s="201"/>
      <c r="D54" s="201"/>
      <c r="E54" s="201"/>
      <c r="F54" s="201"/>
      <c r="G54" s="201"/>
      <c r="H54" s="202"/>
      <c r="I54" s="203"/>
    </row>
    <row r="55" spans="1:9" s="159" customFormat="1">
      <c r="A55" s="201"/>
      <c r="B55" s="201"/>
      <c r="C55" s="201"/>
      <c r="D55" s="201"/>
      <c r="E55" s="201"/>
      <c r="F55" s="201"/>
      <c r="G55" s="201"/>
      <c r="H55" s="202"/>
      <c r="I55" s="203"/>
    </row>
    <row r="56" spans="1:9" s="159" customFormat="1">
      <c r="A56" s="201"/>
      <c r="B56" s="201"/>
      <c r="C56" s="201"/>
      <c r="D56" s="201"/>
      <c r="E56" s="201"/>
      <c r="F56" s="201"/>
      <c r="G56" s="201"/>
      <c r="H56" s="202"/>
      <c r="I56" s="203"/>
    </row>
    <row r="57" spans="1:9" s="159" customFormat="1">
      <c r="A57" s="201"/>
      <c r="B57" s="201"/>
      <c r="C57" s="201"/>
      <c r="D57" s="201"/>
      <c r="E57" s="201"/>
      <c r="F57" s="201"/>
      <c r="G57" s="201"/>
      <c r="H57" s="202"/>
      <c r="I57" s="203"/>
    </row>
    <row r="58" spans="1:9" s="159" customFormat="1">
      <c r="A58" s="201"/>
      <c r="B58" s="201"/>
      <c r="C58" s="201"/>
      <c r="D58" s="201"/>
      <c r="E58" s="201"/>
      <c r="F58" s="201"/>
      <c r="G58" s="201"/>
      <c r="H58" s="202"/>
      <c r="I58" s="203"/>
    </row>
    <row r="59" spans="1:9" s="159" customFormat="1">
      <c r="A59" s="201"/>
      <c r="B59" s="201"/>
      <c r="C59" s="201"/>
      <c r="D59" s="201"/>
      <c r="E59" s="201"/>
      <c r="F59" s="201"/>
      <c r="G59" s="201"/>
      <c r="H59" s="202"/>
      <c r="I59" s="203"/>
    </row>
    <row r="60" spans="1:9" s="159" customFormat="1">
      <c r="A60" s="201"/>
      <c r="B60" s="201"/>
      <c r="C60" s="201"/>
      <c r="D60" s="201"/>
      <c r="E60" s="201"/>
      <c r="F60" s="201"/>
      <c r="G60" s="201"/>
      <c r="H60" s="202"/>
      <c r="I60" s="203"/>
    </row>
    <row r="61" spans="1:9" s="159" customFormat="1">
      <c r="A61" s="201"/>
      <c r="B61" s="201"/>
      <c r="C61" s="201"/>
      <c r="D61" s="201"/>
      <c r="E61" s="201"/>
      <c r="F61" s="201"/>
      <c r="G61" s="201"/>
      <c r="H61" s="202"/>
      <c r="I61" s="203"/>
    </row>
    <row r="62" spans="1:9" s="159" customFormat="1">
      <c r="A62" s="201"/>
      <c r="B62" s="201"/>
      <c r="C62" s="201"/>
      <c r="D62" s="201"/>
      <c r="E62" s="201"/>
      <c r="F62" s="201"/>
      <c r="G62" s="201"/>
      <c r="H62" s="202"/>
      <c r="I62" s="203"/>
    </row>
    <row r="63" spans="1:9" s="159" customFormat="1">
      <c r="A63" s="201"/>
      <c r="B63" s="201"/>
      <c r="C63" s="201"/>
      <c r="D63" s="201"/>
      <c r="E63" s="201"/>
      <c r="F63" s="201"/>
      <c r="G63" s="201"/>
      <c r="H63" s="202"/>
      <c r="I63" s="203"/>
    </row>
    <row r="64" spans="1:9" s="159" customFormat="1">
      <c r="A64" s="201"/>
      <c r="B64" s="201"/>
      <c r="C64" s="201"/>
      <c r="D64" s="201"/>
      <c r="E64" s="201"/>
      <c r="F64" s="201"/>
      <c r="G64" s="201"/>
      <c r="H64" s="202"/>
      <c r="I64" s="203"/>
    </row>
    <row r="65" spans="1:9" s="159" customFormat="1">
      <c r="A65" s="201"/>
      <c r="B65" s="201"/>
      <c r="C65" s="201"/>
      <c r="D65" s="201"/>
      <c r="E65" s="201"/>
      <c r="F65" s="201"/>
      <c r="G65" s="201"/>
      <c r="H65" s="202"/>
      <c r="I65" s="203"/>
    </row>
    <row r="66" spans="1:9" s="159" customFormat="1">
      <c r="A66" s="201"/>
      <c r="B66" s="201"/>
      <c r="C66" s="201"/>
      <c r="D66" s="201"/>
      <c r="E66" s="201"/>
      <c r="F66" s="201"/>
      <c r="G66" s="201"/>
      <c r="H66" s="202"/>
      <c r="I66" s="203"/>
    </row>
    <row r="67" spans="1:9" s="159" customFormat="1">
      <c r="A67" s="201"/>
      <c r="B67" s="201"/>
      <c r="C67" s="201"/>
      <c r="D67" s="201"/>
      <c r="E67" s="201"/>
      <c r="F67" s="201"/>
      <c r="G67" s="201"/>
      <c r="H67" s="202"/>
      <c r="I67" s="203"/>
    </row>
    <row r="68" spans="1:9" s="159" customFormat="1">
      <c r="A68" s="201"/>
      <c r="B68" s="201"/>
      <c r="C68" s="201"/>
      <c r="D68" s="201"/>
      <c r="E68" s="201"/>
      <c r="F68" s="201"/>
      <c r="G68" s="201"/>
      <c r="H68" s="202"/>
      <c r="I68" s="203"/>
    </row>
    <row r="69" spans="1:9" s="159" customFormat="1">
      <c r="A69" s="201"/>
      <c r="B69" s="201"/>
      <c r="C69" s="201"/>
      <c r="D69" s="201"/>
      <c r="E69" s="201"/>
      <c r="F69" s="201"/>
      <c r="G69" s="201"/>
      <c r="H69" s="202"/>
      <c r="I69" s="203"/>
    </row>
    <row r="70" spans="1:9" s="159" customFormat="1">
      <c r="A70" s="201"/>
      <c r="B70" s="201"/>
      <c r="C70" s="201"/>
      <c r="D70" s="201"/>
      <c r="E70" s="201"/>
      <c r="F70" s="201"/>
      <c r="G70" s="201"/>
      <c r="H70" s="202"/>
      <c r="I70" s="203"/>
    </row>
    <row r="71" spans="1:9" s="159" customFormat="1">
      <c r="A71" s="201"/>
      <c r="B71" s="201"/>
      <c r="C71" s="201"/>
      <c r="D71" s="201"/>
      <c r="E71" s="201"/>
      <c r="F71" s="201"/>
      <c r="G71" s="201"/>
      <c r="H71" s="202"/>
      <c r="I71" s="203"/>
    </row>
    <row r="72" spans="1:9" s="159" customFormat="1">
      <c r="A72" s="201"/>
      <c r="B72" s="201"/>
      <c r="C72" s="201"/>
      <c r="D72" s="201"/>
      <c r="E72" s="201"/>
      <c r="F72" s="201"/>
      <c r="G72" s="201"/>
      <c r="H72" s="202"/>
      <c r="I72" s="203"/>
    </row>
    <row r="73" spans="1:9" s="159" customFormat="1">
      <c r="A73" s="201"/>
      <c r="B73" s="201"/>
      <c r="C73" s="201"/>
      <c r="D73" s="201"/>
      <c r="E73" s="201"/>
      <c r="F73" s="201"/>
      <c r="G73" s="201"/>
      <c r="H73" s="202"/>
      <c r="I73" s="203"/>
    </row>
    <row r="74" spans="1:9" s="159" customFormat="1">
      <c r="A74" s="201"/>
      <c r="B74" s="201"/>
      <c r="C74" s="201"/>
      <c r="D74" s="201"/>
      <c r="E74" s="201"/>
      <c r="F74" s="201"/>
      <c r="G74" s="201"/>
      <c r="H74" s="202"/>
      <c r="I74" s="203"/>
    </row>
    <row r="75" spans="1:9" s="159" customFormat="1">
      <c r="A75" s="201"/>
      <c r="B75" s="201"/>
      <c r="C75" s="201"/>
      <c r="D75" s="201"/>
      <c r="E75" s="201"/>
      <c r="F75" s="201"/>
      <c r="G75" s="201"/>
      <c r="H75" s="202"/>
      <c r="I75" s="203"/>
    </row>
    <row r="76" spans="1:9" s="159" customFormat="1">
      <c r="A76" s="201"/>
      <c r="B76" s="201"/>
      <c r="C76" s="201"/>
      <c r="D76" s="201"/>
      <c r="E76" s="201"/>
      <c r="F76" s="201"/>
      <c r="G76" s="201"/>
      <c r="H76" s="202"/>
      <c r="I76" s="203"/>
    </row>
    <row r="77" spans="1:9" s="159" customFormat="1">
      <c r="A77" s="201"/>
      <c r="B77" s="201"/>
      <c r="C77" s="201"/>
      <c r="D77" s="201"/>
      <c r="E77" s="201"/>
      <c r="F77" s="201"/>
      <c r="G77" s="201"/>
      <c r="H77" s="202"/>
      <c r="I77" s="203"/>
    </row>
    <row r="78" spans="1:9" s="159" customFormat="1">
      <c r="A78" s="201"/>
      <c r="B78" s="201"/>
      <c r="C78" s="201"/>
      <c r="D78" s="201"/>
      <c r="E78" s="201"/>
      <c r="F78" s="201"/>
      <c r="G78" s="201"/>
      <c r="H78" s="202"/>
      <c r="I78" s="203"/>
    </row>
    <row r="79" spans="1:9" s="159" customFormat="1">
      <c r="A79" s="201"/>
      <c r="B79" s="201"/>
      <c r="C79" s="201"/>
      <c r="D79" s="201"/>
      <c r="E79" s="201"/>
      <c r="F79" s="201"/>
      <c r="G79" s="201"/>
      <c r="H79" s="202"/>
      <c r="I79" s="203"/>
    </row>
    <row r="80" spans="1:9" s="159" customFormat="1">
      <c r="A80" s="201"/>
      <c r="B80" s="201"/>
      <c r="C80" s="201"/>
      <c r="D80" s="201"/>
      <c r="E80" s="201"/>
      <c r="F80" s="201"/>
      <c r="G80" s="201"/>
      <c r="H80" s="202"/>
      <c r="I80" s="203"/>
    </row>
    <row r="81" spans="1:9" s="159" customFormat="1">
      <c r="A81" s="201"/>
      <c r="B81" s="201"/>
      <c r="C81" s="201"/>
      <c r="D81" s="201"/>
      <c r="E81" s="201"/>
      <c r="F81" s="201"/>
      <c r="G81" s="201"/>
      <c r="H81" s="202"/>
      <c r="I81" s="203"/>
    </row>
    <row r="82" spans="1:9" s="159" customFormat="1">
      <c r="A82" s="201"/>
      <c r="B82" s="201"/>
      <c r="C82" s="201"/>
      <c r="D82" s="201"/>
      <c r="E82" s="201"/>
      <c r="F82" s="201"/>
      <c r="G82" s="201"/>
      <c r="H82" s="202"/>
      <c r="I82" s="203"/>
    </row>
    <row r="83" spans="1:9" s="159" customFormat="1">
      <c r="A83" s="201"/>
      <c r="B83" s="201"/>
      <c r="C83" s="201"/>
      <c r="D83" s="201"/>
      <c r="E83" s="201"/>
      <c r="F83" s="201"/>
      <c r="G83" s="201"/>
      <c r="H83" s="202"/>
      <c r="I83" s="203"/>
    </row>
    <row r="84" spans="1:9" s="159" customFormat="1">
      <c r="A84" s="201"/>
      <c r="B84" s="201"/>
      <c r="C84" s="201"/>
      <c r="D84" s="201"/>
      <c r="E84" s="201"/>
      <c r="F84" s="201"/>
      <c r="G84" s="201"/>
      <c r="H84" s="202"/>
      <c r="I84" s="203"/>
    </row>
    <row r="85" spans="1:9" s="159" customFormat="1">
      <c r="A85" s="201"/>
      <c r="B85" s="201"/>
      <c r="C85" s="201"/>
      <c r="D85" s="201"/>
      <c r="E85" s="201"/>
      <c r="F85" s="201"/>
      <c r="G85" s="201"/>
      <c r="H85" s="202"/>
      <c r="I85" s="203"/>
    </row>
    <row r="86" spans="1:9" s="159" customFormat="1">
      <c r="A86" s="201"/>
      <c r="B86" s="201"/>
      <c r="C86" s="201"/>
      <c r="D86" s="201"/>
      <c r="E86" s="201"/>
      <c r="F86" s="201"/>
      <c r="G86" s="201"/>
      <c r="H86" s="202"/>
      <c r="I86" s="203"/>
    </row>
    <row r="87" spans="1:9" s="159" customFormat="1">
      <c r="A87" s="201"/>
      <c r="B87" s="201"/>
      <c r="C87" s="201"/>
      <c r="D87" s="201"/>
      <c r="E87" s="201"/>
      <c r="F87" s="201"/>
      <c r="G87" s="201"/>
      <c r="H87" s="202"/>
      <c r="I87" s="203"/>
    </row>
    <row r="88" spans="1:9" s="159" customFormat="1">
      <c r="A88" s="201"/>
      <c r="B88" s="201"/>
      <c r="C88" s="201"/>
      <c r="D88" s="201"/>
      <c r="E88" s="201"/>
      <c r="F88" s="201"/>
      <c r="G88" s="201"/>
      <c r="H88" s="202"/>
      <c r="I88" s="203"/>
    </row>
    <row r="89" spans="1:9" s="159" customFormat="1">
      <c r="A89" s="201"/>
      <c r="B89" s="201"/>
      <c r="C89" s="201"/>
      <c r="D89" s="201"/>
      <c r="E89" s="201"/>
      <c r="F89" s="201"/>
      <c r="G89" s="201"/>
      <c r="H89" s="202"/>
      <c r="I89" s="203"/>
    </row>
    <row r="90" spans="1:9" s="159" customFormat="1">
      <c r="A90" s="201"/>
      <c r="B90" s="201"/>
      <c r="C90" s="201"/>
      <c r="D90" s="201"/>
      <c r="E90" s="201"/>
      <c r="F90" s="201"/>
      <c r="G90" s="201"/>
      <c r="H90" s="202"/>
      <c r="I90" s="203"/>
    </row>
    <row r="91" spans="1:9" s="159" customFormat="1">
      <c r="A91" s="201"/>
      <c r="B91" s="201"/>
      <c r="C91" s="201"/>
      <c r="D91" s="201"/>
      <c r="E91" s="201"/>
      <c r="F91" s="201"/>
      <c r="G91" s="201"/>
      <c r="H91" s="202"/>
      <c r="I91" s="203"/>
    </row>
    <row r="92" spans="1:9" s="159" customFormat="1">
      <c r="A92" s="201"/>
      <c r="B92" s="201"/>
      <c r="C92" s="201"/>
      <c r="D92" s="201"/>
      <c r="E92" s="201"/>
      <c r="F92" s="201"/>
      <c r="G92" s="201"/>
      <c r="H92" s="202"/>
      <c r="I92" s="203"/>
    </row>
    <row r="93" spans="1:9" s="159" customFormat="1">
      <c r="A93" s="201"/>
      <c r="B93" s="201"/>
      <c r="C93" s="201"/>
      <c r="D93" s="201"/>
      <c r="E93" s="201"/>
      <c r="F93" s="201"/>
      <c r="G93" s="201"/>
      <c r="H93" s="202"/>
      <c r="I93" s="203"/>
    </row>
    <row r="94" spans="1:9" s="159" customFormat="1">
      <c r="A94" s="201"/>
      <c r="B94" s="201"/>
      <c r="C94" s="201"/>
      <c r="D94" s="201"/>
      <c r="E94" s="201"/>
      <c r="F94" s="201"/>
      <c r="G94" s="201"/>
      <c r="H94" s="202"/>
      <c r="I94" s="203"/>
    </row>
    <row r="95" spans="1:9" s="159" customFormat="1">
      <c r="A95" s="201"/>
      <c r="B95" s="201"/>
      <c r="C95" s="201"/>
      <c r="D95" s="201"/>
      <c r="E95" s="201"/>
      <c r="F95" s="201"/>
      <c r="G95" s="201"/>
      <c r="H95" s="202"/>
      <c r="I95" s="203"/>
    </row>
    <row r="96" spans="1:9" s="159" customFormat="1">
      <c r="A96" s="201"/>
      <c r="B96" s="201"/>
      <c r="C96" s="201"/>
      <c r="D96" s="201"/>
      <c r="E96" s="201"/>
      <c r="F96" s="201"/>
      <c r="G96" s="201"/>
      <c r="H96" s="202"/>
      <c r="I96" s="203"/>
    </row>
    <row r="97" spans="1:9" s="159" customFormat="1">
      <c r="A97" s="201"/>
      <c r="B97" s="201"/>
      <c r="C97" s="201"/>
      <c r="D97" s="201"/>
      <c r="E97" s="201"/>
      <c r="F97" s="201"/>
      <c r="G97" s="201"/>
      <c r="H97" s="202"/>
      <c r="I97" s="203"/>
    </row>
    <row r="98" spans="1:9" s="159" customFormat="1">
      <c r="A98" s="201"/>
      <c r="B98" s="201"/>
      <c r="C98" s="201"/>
      <c r="D98" s="201"/>
      <c r="E98" s="201"/>
      <c r="F98" s="201"/>
      <c r="G98" s="201"/>
      <c r="H98" s="202"/>
      <c r="I98" s="203"/>
    </row>
    <row r="99" spans="1:9" s="159" customFormat="1">
      <c r="A99" s="201"/>
      <c r="B99" s="201"/>
      <c r="C99" s="201"/>
      <c r="D99" s="201"/>
      <c r="E99" s="201"/>
      <c r="F99" s="201"/>
      <c r="G99" s="201"/>
      <c r="H99" s="202"/>
      <c r="I99" s="203"/>
    </row>
    <row r="100" spans="1:9" s="159" customFormat="1">
      <c r="A100" s="201"/>
      <c r="B100" s="201"/>
      <c r="C100" s="201"/>
      <c r="D100" s="201"/>
      <c r="E100" s="201"/>
      <c r="F100" s="201"/>
      <c r="G100" s="201"/>
      <c r="H100" s="202"/>
      <c r="I100" s="203"/>
    </row>
    <row r="101" spans="1:9" s="159" customFormat="1">
      <c r="A101" s="201"/>
      <c r="B101" s="201"/>
      <c r="C101" s="201"/>
      <c r="D101" s="201"/>
      <c r="E101" s="201"/>
      <c r="F101" s="201"/>
      <c r="G101" s="201"/>
      <c r="H101" s="202"/>
      <c r="I101" s="203"/>
    </row>
    <row r="102" spans="1:9" s="159" customFormat="1">
      <c r="A102" s="201"/>
      <c r="B102" s="201"/>
      <c r="C102" s="201"/>
      <c r="D102" s="201"/>
      <c r="E102" s="201"/>
      <c r="F102" s="201"/>
      <c r="G102" s="201"/>
      <c r="H102" s="202"/>
      <c r="I102" s="203"/>
    </row>
    <row r="103" spans="1:9" s="159" customFormat="1">
      <c r="A103" s="201"/>
      <c r="B103" s="201"/>
      <c r="C103" s="201"/>
      <c r="D103" s="201"/>
      <c r="E103" s="201"/>
      <c r="F103" s="201"/>
      <c r="G103" s="201"/>
      <c r="H103" s="202"/>
      <c r="I103" s="203"/>
    </row>
    <row r="104" spans="1:9" s="159" customFormat="1">
      <c r="A104" s="201"/>
      <c r="B104" s="201"/>
      <c r="C104" s="201"/>
      <c r="D104" s="201"/>
      <c r="E104" s="201"/>
      <c r="F104" s="201"/>
      <c r="G104" s="201"/>
      <c r="H104" s="202"/>
      <c r="I104" s="203"/>
    </row>
    <row r="105" spans="1:9" s="159" customFormat="1">
      <c r="A105" s="201"/>
      <c r="B105" s="201"/>
      <c r="C105" s="201"/>
      <c r="D105" s="201"/>
      <c r="E105" s="201"/>
      <c r="F105" s="201"/>
      <c r="G105" s="201"/>
      <c r="H105" s="202"/>
      <c r="I105" s="203"/>
    </row>
    <row r="106" spans="1:9" s="159" customFormat="1">
      <c r="A106" s="201"/>
      <c r="B106" s="201"/>
      <c r="C106" s="201"/>
      <c r="D106" s="201"/>
      <c r="E106" s="201"/>
      <c r="F106" s="201"/>
      <c r="G106" s="201"/>
      <c r="H106" s="202"/>
      <c r="I106" s="203"/>
    </row>
    <row r="107" spans="1:9" s="159" customFormat="1">
      <c r="A107" s="201"/>
      <c r="B107" s="201"/>
      <c r="C107" s="201"/>
      <c r="D107" s="201"/>
      <c r="E107" s="201"/>
      <c r="F107" s="201"/>
      <c r="G107" s="201"/>
      <c r="H107" s="202"/>
      <c r="I107" s="203"/>
    </row>
    <row r="108" spans="1:9" s="159" customFormat="1">
      <c r="A108" s="201"/>
      <c r="B108" s="207"/>
      <c r="C108" s="201"/>
      <c r="D108" s="201"/>
      <c r="E108" s="201"/>
      <c r="F108" s="201"/>
      <c r="G108" s="201"/>
      <c r="H108" s="202"/>
      <c r="I108" s="203"/>
    </row>
    <row r="109" spans="1:9" s="159" customFormat="1">
      <c r="A109" s="201"/>
      <c r="B109" s="207"/>
      <c r="C109" s="201"/>
      <c r="D109" s="201"/>
      <c r="E109" s="201"/>
      <c r="F109" s="201"/>
      <c r="G109" s="201"/>
      <c r="H109" s="202"/>
      <c r="I109" s="203"/>
    </row>
  </sheetData>
  <sheetProtection selectLockedCells="1"/>
  <mergeCells count="16">
    <mergeCell ref="A3:I3"/>
    <mergeCell ref="A4:I4"/>
    <mergeCell ref="A6:B8"/>
    <mergeCell ref="C6:I6"/>
    <mergeCell ref="C7:C8"/>
    <mergeCell ref="D7:D8"/>
    <mergeCell ref="E7:E8"/>
    <mergeCell ref="F7:F8"/>
    <mergeCell ref="I7:I8"/>
    <mergeCell ref="H7:H8"/>
    <mergeCell ref="G7:G8"/>
    <mergeCell ref="A10:B10"/>
    <mergeCell ref="A11:B11"/>
    <mergeCell ref="A12:B12"/>
    <mergeCell ref="A13:B13"/>
    <mergeCell ref="A9:B9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92"/>
  <sheetViews>
    <sheetView view="pageBreakPreview" zoomScaleNormal="100" zoomScaleSheetLayoutView="100" workbookViewId="0">
      <selection activeCell="G20" sqref="G20"/>
    </sheetView>
  </sheetViews>
  <sheetFormatPr defaultRowHeight="14.25"/>
  <cols>
    <col min="1" max="1" width="11.375" style="259" customWidth="1"/>
    <col min="2" max="2" width="9.125" style="501" customWidth="1"/>
    <col min="3" max="4" width="8.625" style="501" customWidth="1"/>
    <col min="5" max="5" width="9.125" style="501" customWidth="1"/>
    <col min="6" max="7" width="8.625" style="501" customWidth="1"/>
    <col min="8" max="9" width="9.125" style="501" customWidth="1"/>
    <col min="10" max="16384" width="9" style="259"/>
  </cols>
  <sheetData>
    <row r="1" spans="1:9" s="952" customFormat="1" ht="14.1" customHeight="1">
      <c r="A1" s="944"/>
      <c r="B1" s="977"/>
      <c r="C1" s="977"/>
      <c r="D1" s="977"/>
      <c r="E1" s="977"/>
      <c r="F1" s="977"/>
      <c r="G1" s="977"/>
      <c r="H1" s="977"/>
      <c r="I1" s="1138" t="s">
        <v>385</v>
      </c>
    </row>
    <row r="2" spans="1:9" ht="14.1" customHeight="1">
      <c r="A2" s="148"/>
      <c r="I2" s="918"/>
    </row>
    <row r="3" spans="1:9" s="711" customFormat="1" ht="20.100000000000001" customHeight="1">
      <c r="A3" s="1607" t="s">
        <v>225</v>
      </c>
      <c r="B3" s="1607"/>
      <c r="C3" s="1607"/>
      <c r="D3" s="1607"/>
      <c r="E3" s="1607"/>
      <c r="F3" s="1607"/>
      <c r="G3" s="1607"/>
      <c r="H3" s="1607"/>
      <c r="I3" s="1607"/>
    </row>
    <row r="4" spans="1:9" s="215" customFormat="1" ht="24" customHeight="1">
      <c r="A4" s="1687" t="s">
        <v>224</v>
      </c>
      <c r="B4" s="1687"/>
      <c r="C4" s="1687"/>
      <c r="D4" s="1687"/>
      <c r="E4" s="1687"/>
      <c r="F4" s="1687"/>
      <c r="G4" s="1687"/>
      <c r="H4" s="1687"/>
      <c r="I4" s="1687"/>
    </row>
    <row r="5" spans="1:9" s="210" customFormat="1" ht="18" customHeight="1" thickBot="1">
      <c r="A5" s="360" t="s">
        <v>1027</v>
      </c>
      <c r="B5" s="502"/>
      <c r="C5" s="502"/>
      <c r="D5" s="502"/>
      <c r="E5" s="502"/>
      <c r="F5" s="502"/>
      <c r="G5" s="502"/>
      <c r="H5" s="502"/>
      <c r="I5" s="503" t="s">
        <v>1026</v>
      </c>
    </row>
    <row r="6" spans="1:9" s="210" customFormat="1" ht="14.85" customHeight="1">
      <c r="A6" s="1596" t="s">
        <v>244</v>
      </c>
      <c r="B6" s="1568" t="s">
        <v>1025</v>
      </c>
      <c r="C6" s="1688"/>
      <c r="D6" s="1688"/>
      <c r="E6" s="1688" t="s">
        <v>1841</v>
      </c>
      <c r="F6" s="1688"/>
      <c r="G6" s="1688"/>
      <c r="H6" s="1693" t="s">
        <v>1842</v>
      </c>
      <c r="I6" s="1696" t="s">
        <v>1843</v>
      </c>
    </row>
    <row r="7" spans="1:9" s="210" customFormat="1" ht="14.85" customHeight="1">
      <c r="A7" s="1598"/>
      <c r="B7" s="1689"/>
      <c r="C7" s="1690"/>
      <c r="D7" s="1690"/>
      <c r="E7" s="1691"/>
      <c r="F7" s="1690"/>
      <c r="G7" s="1690"/>
      <c r="H7" s="1694"/>
      <c r="I7" s="1697"/>
    </row>
    <row r="8" spans="1:9" s="210" customFormat="1" ht="14.85" customHeight="1">
      <c r="A8" s="1598"/>
      <c r="B8" s="1699"/>
      <c r="C8" s="1690" t="s">
        <v>132</v>
      </c>
      <c r="D8" s="1690" t="s">
        <v>133</v>
      </c>
      <c r="E8" s="1701"/>
      <c r="F8" s="1690" t="s">
        <v>132</v>
      </c>
      <c r="G8" s="1690" t="s">
        <v>133</v>
      </c>
      <c r="H8" s="1694"/>
      <c r="I8" s="1697"/>
    </row>
    <row r="9" spans="1:9" s="210" customFormat="1" ht="14.85" customHeight="1">
      <c r="A9" s="1600"/>
      <c r="B9" s="1700"/>
      <c r="C9" s="1692"/>
      <c r="D9" s="1692"/>
      <c r="E9" s="1692"/>
      <c r="F9" s="1692"/>
      <c r="G9" s="1692"/>
      <c r="H9" s="1695"/>
      <c r="I9" s="1698"/>
    </row>
    <row r="10" spans="1:9" s="262" customFormat="1" ht="28.7" customHeight="1">
      <c r="A10" s="1144" t="s">
        <v>1019</v>
      </c>
      <c r="B10" s="657">
        <v>22206</v>
      </c>
      <c r="C10" s="657">
        <v>11538</v>
      </c>
      <c r="D10" s="657">
        <v>10668</v>
      </c>
      <c r="E10" s="657">
        <v>20245</v>
      </c>
      <c r="F10" s="657">
        <v>11012</v>
      </c>
      <c r="G10" s="657">
        <v>9233</v>
      </c>
      <c r="H10" s="657">
        <v>15421</v>
      </c>
      <c r="I10" s="657">
        <v>5410</v>
      </c>
    </row>
    <row r="11" spans="1:9" s="262" customFormat="1" ht="28.7" customHeight="1">
      <c r="A11" s="1144" t="s">
        <v>1234</v>
      </c>
      <c r="B11" s="657">
        <v>22062</v>
      </c>
      <c r="C11" s="657">
        <v>11437</v>
      </c>
      <c r="D11" s="657">
        <v>10625</v>
      </c>
      <c r="E11" s="657">
        <v>20304</v>
      </c>
      <c r="F11" s="657">
        <v>11004</v>
      </c>
      <c r="G11" s="657">
        <v>9300</v>
      </c>
      <c r="H11" s="657">
        <v>14183</v>
      </c>
      <c r="I11" s="657">
        <v>5503</v>
      </c>
    </row>
    <row r="12" spans="1:9" s="262" customFormat="1" ht="28.7" customHeight="1">
      <c r="A12" s="1144">
        <v>2015</v>
      </c>
      <c r="B12" s="657">
        <v>22310</v>
      </c>
      <c r="C12" s="657">
        <v>11453</v>
      </c>
      <c r="D12" s="657">
        <v>10857</v>
      </c>
      <c r="E12" s="657">
        <v>20862</v>
      </c>
      <c r="F12" s="657">
        <v>11249</v>
      </c>
      <c r="G12" s="657">
        <v>9613</v>
      </c>
      <c r="H12" s="657">
        <v>14273</v>
      </c>
      <c r="I12" s="657">
        <v>5348</v>
      </c>
    </row>
    <row r="13" spans="1:9" s="262" customFormat="1" ht="28.7" customHeight="1">
      <c r="A13" s="1168" t="s">
        <v>1769</v>
      </c>
      <c r="B13" s="657">
        <v>20616</v>
      </c>
      <c r="C13" s="657">
        <v>10654</v>
      </c>
      <c r="D13" s="657">
        <v>9962</v>
      </c>
      <c r="E13" s="657">
        <v>20978</v>
      </c>
      <c r="F13" s="657">
        <v>11111</v>
      </c>
      <c r="G13" s="657">
        <v>9867</v>
      </c>
      <c r="H13" s="657">
        <v>13363</v>
      </c>
      <c r="I13" s="657">
        <v>5375</v>
      </c>
    </row>
    <row r="14" spans="1:9" s="262" customFormat="1" ht="28.7" customHeight="1">
      <c r="A14" s="1145">
        <v>2017</v>
      </c>
      <c r="B14" s="504">
        <f t="shared" ref="B14:I14" si="0">SUM(B16:B27)</f>
        <v>17957</v>
      </c>
      <c r="C14" s="504">
        <f t="shared" si="0"/>
        <v>9253</v>
      </c>
      <c r="D14" s="504">
        <f t="shared" si="0"/>
        <v>8704</v>
      </c>
      <c r="E14" s="504">
        <f>SUM(E16:E27)</f>
        <v>21278</v>
      </c>
      <c r="F14" s="504">
        <f t="shared" si="0"/>
        <v>11348</v>
      </c>
      <c r="G14" s="504">
        <f t="shared" si="0"/>
        <v>9930</v>
      </c>
      <c r="H14" s="1368">
        <f t="shared" si="0"/>
        <v>12190</v>
      </c>
      <c r="I14" s="504">
        <f t="shared" si="0"/>
        <v>5505</v>
      </c>
    </row>
    <row r="15" spans="1:9" s="210" customFormat="1" ht="27.2" customHeight="1">
      <c r="A15" s="509"/>
      <c r="B15" s="657"/>
      <c r="C15" s="657"/>
      <c r="D15" s="657"/>
      <c r="E15" s="657"/>
      <c r="F15" s="657"/>
      <c r="G15" s="657"/>
      <c r="H15" s="657"/>
      <c r="I15" s="657"/>
    </row>
    <row r="16" spans="1:9" s="210" customFormat="1" ht="28.7" customHeight="1">
      <c r="A16" s="474" t="s">
        <v>98</v>
      </c>
      <c r="B16" s="657">
        <f>SUM(C16:D16)</f>
        <v>1824</v>
      </c>
      <c r="C16" s="1211">
        <v>923</v>
      </c>
      <c r="D16" s="1211">
        <v>901</v>
      </c>
      <c r="E16" s="657">
        <f t="shared" ref="E16:E21" si="1">SUM(F16,G16)</f>
        <v>1893</v>
      </c>
      <c r="F16" s="1211">
        <v>971</v>
      </c>
      <c r="G16" s="1211">
        <v>922</v>
      </c>
      <c r="H16" s="1211">
        <v>1138</v>
      </c>
      <c r="I16" s="1211">
        <v>382</v>
      </c>
    </row>
    <row r="17" spans="1:24" s="210" customFormat="1" ht="28.7" customHeight="1">
      <c r="A17" s="474" t="s">
        <v>99</v>
      </c>
      <c r="B17" s="657">
        <f t="shared" ref="B17:B27" si="2">SUM(C17:D17)</f>
        <v>1502</v>
      </c>
      <c r="C17" s="1211">
        <v>746</v>
      </c>
      <c r="D17" s="1211">
        <v>756</v>
      </c>
      <c r="E17" s="657">
        <f t="shared" si="1"/>
        <v>1706</v>
      </c>
      <c r="F17" s="1211">
        <v>947</v>
      </c>
      <c r="G17" s="1211">
        <v>759</v>
      </c>
      <c r="H17" s="1211">
        <v>980</v>
      </c>
      <c r="I17" s="1211">
        <v>477</v>
      </c>
    </row>
    <row r="18" spans="1:24" s="210" customFormat="1" ht="28.7" customHeight="1">
      <c r="A18" s="474" t="s">
        <v>100</v>
      </c>
      <c r="B18" s="657">
        <f t="shared" si="2"/>
        <v>1660</v>
      </c>
      <c r="C18" s="1211">
        <v>853</v>
      </c>
      <c r="D18" s="1211">
        <v>807</v>
      </c>
      <c r="E18" s="657">
        <f t="shared" si="1"/>
        <v>1746</v>
      </c>
      <c r="F18" s="1211">
        <v>940</v>
      </c>
      <c r="G18" s="1211">
        <v>806</v>
      </c>
      <c r="H18" s="1211">
        <v>1064</v>
      </c>
      <c r="I18" s="1211">
        <v>531</v>
      </c>
    </row>
    <row r="19" spans="1:24" s="210" customFormat="1" ht="28.7" customHeight="1">
      <c r="A19" s="474" t="s">
        <v>101</v>
      </c>
      <c r="B19" s="657">
        <f t="shared" si="2"/>
        <v>1497</v>
      </c>
      <c r="C19" s="1211">
        <v>764</v>
      </c>
      <c r="D19" s="1211">
        <v>733</v>
      </c>
      <c r="E19" s="657">
        <f t="shared" si="1"/>
        <v>1713</v>
      </c>
      <c r="F19" s="1211">
        <v>904</v>
      </c>
      <c r="G19" s="1211">
        <v>809</v>
      </c>
      <c r="H19" s="1369">
        <v>945</v>
      </c>
      <c r="I19" s="1211">
        <v>414</v>
      </c>
    </row>
    <row r="20" spans="1:24" s="210" customFormat="1" ht="28.7" customHeight="1">
      <c r="A20" s="474" t="s">
        <v>102</v>
      </c>
      <c r="B20" s="657">
        <f t="shared" si="2"/>
        <v>1561</v>
      </c>
      <c r="C20" s="1211">
        <v>818</v>
      </c>
      <c r="D20" s="1211">
        <v>743</v>
      </c>
      <c r="E20" s="657">
        <f t="shared" si="1"/>
        <v>1827</v>
      </c>
      <c r="F20" s="1211">
        <v>1016</v>
      </c>
      <c r="G20" s="1211">
        <v>811</v>
      </c>
      <c r="H20" s="1369">
        <v>1216</v>
      </c>
      <c r="I20" s="1211">
        <v>500</v>
      </c>
    </row>
    <row r="21" spans="1:24" s="210" customFormat="1" ht="28.7" customHeight="1">
      <c r="A21" s="474" t="s">
        <v>103</v>
      </c>
      <c r="B21" s="657">
        <f t="shared" si="2"/>
        <v>1388</v>
      </c>
      <c r="C21" s="1211">
        <v>717</v>
      </c>
      <c r="D21" s="1211">
        <v>671</v>
      </c>
      <c r="E21" s="657">
        <f t="shared" si="1"/>
        <v>1606</v>
      </c>
      <c r="F21" s="1211">
        <v>870</v>
      </c>
      <c r="G21" s="1211">
        <v>736</v>
      </c>
      <c r="H21" s="1211">
        <v>1036</v>
      </c>
      <c r="I21" s="1211">
        <v>435</v>
      </c>
    </row>
    <row r="22" spans="1:24" s="210" customFormat="1" ht="28.7" customHeight="1">
      <c r="A22" s="474" t="s">
        <v>104</v>
      </c>
      <c r="B22" s="657">
        <f t="shared" si="2"/>
        <v>1522</v>
      </c>
      <c r="C22" s="1211">
        <v>799</v>
      </c>
      <c r="D22" s="1211">
        <v>723</v>
      </c>
      <c r="E22" s="657">
        <f>SUM(F22,G22)</f>
        <v>1604</v>
      </c>
      <c r="F22" s="1211">
        <v>875</v>
      </c>
      <c r="G22" s="1211">
        <v>729</v>
      </c>
      <c r="H22" s="1211">
        <v>896</v>
      </c>
      <c r="I22" s="1211">
        <v>403</v>
      </c>
    </row>
    <row r="23" spans="1:24" s="210" customFormat="1" ht="28.7" customHeight="1">
      <c r="A23" s="474" t="s">
        <v>105</v>
      </c>
      <c r="B23" s="657">
        <f t="shared" si="2"/>
        <v>1513</v>
      </c>
      <c r="C23" s="1211">
        <v>785</v>
      </c>
      <c r="D23" s="1211">
        <v>728</v>
      </c>
      <c r="E23" s="657">
        <f t="shared" ref="E23:E27" si="3">SUM(F23:G23)</f>
        <v>1736</v>
      </c>
      <c r="F23" s="1211">
        <v>929</v>
      </c>
      <c r="G23" s="1211">
        <v>807</v>
      </c>
      <c r="H23" s="1211">
        <v>903</v>
      </c>
      <c r="I23" s="1211">
        <v>491</v>
      </c>
    </row>
    <row r="24" spans="1:24" s="210" customFormat="1" ht="28.7" customHeight="1">
      <c r="A24" s="474" t="s">
        <v>106</v>
      </c>
      <c r="B24" s="657">
        <f t="shared" si="2"/>
        <v>1498</v>
      </c>
      <c r="C24" s="1211">
        <v>763</v>
      </c>
      <c r="D24" s="1211">
        <v>735</v>
      </c>
      <c r="E24" s="657">
        <f t="shared" si="3"/>
        <v>1673</v>
      </c>
      <c r="F24" s="1211">
        <v>892</v>
      </c>
      <c r="G24" s="1211">
        <v>781</v>
      </c>
      <c r="H24" s="1211">
        <v>806</v>
      </c>
      <c r="I24" s="1211">
        <v>486</v>
      </c>
    </row>
    <row r="25" spans="1:24" s="210" customFormat="1" ht="28.7" customHeight="1">
      <c r="A25" s="474" t="s">
        <v>107</v>
      </c>
      <c r="B25" s="657">
        <f t="shared" si="2"/>
        <v>1376</v>
      </c>
      <c r="C25" s="1211">
        <v>720</v>
      </c>
      <c r="D25" s="1211">
        <v>656</v>
      </c>
      <c r="E25" s="657">
        <f t="shared" si="3"/>
        <v>1832</v>
      </c>
      <c r="F25" s="1211">
        <v>952</v>
      </c>
      <c r="G25" s="1211">
        <v>880</v>
      </c>
      <c r="H25" s="1211">
        <v>796</v>
      </c>
      <c r="I25" s="1211">
        <v>423</v>
      </c>
    </row>
    <row r="26" spans="1:24" s="210" customFormat="1" ht="28.7" customHeight="1">
      <c r="A26" s="474" t="s">
        <v>108</v>
      </c>
      <c r="B26" s="657">
        <f t="shared" si="2"/>
        <v>1336</v>
      </c>
      <c r="C26" s="1211">
        <v>726</v>
      </c>
      <c r="D26" s="1211">
        <v>610</v>
      </c>
      <c r="E26" s="657">
        <f t="shared" si="3"/>
        <v>1874</v>
      </c>
      <c r="F26" s="1211">
        <v>1000</v>
      </c>
      <c r="G26" s="1211">
        <v>874</v>
      </c>
      <c r="H26" s="1211">
        <v>1111</v>
      </c>
      <c r="I26" s="1211">
        <v>498</v>
      </c>
    </row>
    <row r="27" spans="1:24" s="210" customFormat="1" ht="28.7" customHeight="1" thickBot="1">
      <c r="A27" s="476" t="s">
        <v>109</v>
      </c>
      <c r="B27" s="657">
        <f t="shared" si="2"/>
        <v>1280</v>
      </c>
      <c r="C27" s="1211">
        <v>639</v>
      </c>
      <c r="D27" s="1211">
        <v>641</v>
      </c>
      <c r="E27" s="657">
        <f t="shared" si="3"/>
        <v>2068</v>
      </c>
      <c r="F27" s="1212">
        <v>1052</v>
      </c>
      <c r="G27" s="1211">
        <v>1016</v>
      </c>
      <c r="H27" s="1211">
        <v>1299</v>
      </c>
      <c r="I27" s="1211">
        <v>465</v>
      </c>
    </row>
    <row r="28" spans="1:24" s="508" customFormat="1" ht="11.1" customHeight="1">
      <c r="A28" s="355" t="s">
        <v>110</v>
      </c>
      <c r="B28" s="356"/>
      <c r="C28" s="356"/>
      <c r="D28" s="356"/>
      <c r="E28" s="356"/>
      <c r="F28" s="356"/>
      <c r="G28" s="356"/>
      <c r="H28" s="356"/>
      <c r="I28" s="435" t="s">
        <v>240</v>
      </c>
    </row>
    <row r="29" spans="1:24" s="508" customFormat="1" ht="11.1" customHeight="1">
      <c r="A29" s="484" t="s">
        <v>71</v>
      </c>
      <c r="B29" s="510"/>
      <c r="C29" s="510"/>
      <c r="D29" s="510"/>
      <c r="E29" s="510"/>
      <c r="F29" s="510"/>
      <c r="G29" s="510"/>
      <c r="H29" s="510"/>
      <c r="I29" s="194"/>
      <c r="X29" s="508">
        <v>1355951</v>
      </c>
    </row>
    <row r="30" spans="1:24" s="394" customFormat="1" ht="10.5">
      <c r="A30" s="254"/>
      <c r="B30" s="395"/>
      <c r="C30" s="395"/>
      <c r="D30" s="395"/>
      <c r="E30" s="395"/>
      <c r="F30" s="395"/>
      <c r="G30" s="395"/>
      <c r="H30" s="395"/>
      <c r="I30" s="352"/>
    </row>
    <row r="31" spans="1:24" s="210" customFormat="1" ht="13.5" customHeight="1">
      <c r="B31" s="209"/>
      <c r="C31" s="209"/>
      <c r="D31" s="209"/>
      <c r="E31" s="209"/>
      <c r="F31" s="209"/>
      <c r="G31" s="209"/>
      <c r="H31" s="209"/>
      <c r="I31" s="209"/>
    </row>
    <row r="32" spans="1:24" s="210" customFormat="1" ht="13.5" customHeight="1">
      <c r="B32" s="397"/>
      <c r="C32" s="397"/>
      <c r="D32" s="397"/>
      <c r="E32" s="397"/>
      <c r="F32" s="397"/>
      <c r="G32" s="397"/>
      <c r="H32" s="397"/>
      <c r="I32" s="397"/>
    </row>
    <row r="33" spans="2:9" s="210" customFormat="1" ht="11.25">
      <c r="B33" s="209"/>
      <c r="C33" s="209"/>
      <c r="D33" s="209"/>
      <c r="E33" s="209"/>
      <c r="F33" s="209"/>
      <c r="G33" s="209"/>
      <c r="H33" s="209"/>
      <c r="I33" s="209"/>
    </row>
    <row r="34" spans="2:9" s="210" customFormat="1" ht="11.25">
      <c r="B34" s="209"/>
      <c r="C34" s="209"/>
      <c r="D34" s="209"/>
      <c r="E34" s="209"/>
      <c r="F34" s="209"/>
      <c r="G34" s="209"/>
      <c r="H34" s="209"/>
      <c r="I34" s="209"/>
    </row>
    <row r="35" spans="2:9" s="210" customFormat="1" ht="11.25">
      <c r="B35" s="209"/>
      <c r="C35" s="209"/>
      <c r="D35" s="209"/>
      <c r="E35" s="209"/>
      <c r="F35" s="209"/>
      <c r="G35" s="209"/>
      <c r="H35" s="209"/>
      <c r="I35" s="209"/>
    </row>
    <row r="36" spans="2:9" s="210" customFormat="1" ht="11.25">
      <c r="B36" s="209"/>
      <c r="C36" s="209"/>
      <c r="D36" s="209"/>
      <c r="E36" s="209"/>
      <c r="F36" s="209"/>
      <c r="G36" s="209"/>
      <c r="H36" s="209"/>
      <c r="I36" s="209"/>
    </row>
    <row r="37" spans="2:9" s="210" customFormat="1" ht="11.25">
      <c r="B37" s="209"/>
      <c r="C37" s="209"/>
      <c r="D37" s="209"/>
      <c r="E37" s="209"/>
      <c r="F37" s="209"/>
      <c r="G37" s="209"/>
      <c r="H37" s="209"/>
      <c r="I37" s="209"/>
    </row>
    <row r="38" spans="2:9" s="210" customFormat="1" ht="11.25">
      <c r="B38" s="209"/>
      <c r="C38" s="209"/>
      <c r="D38" s="209"/>
      <c r="E38" s="209"/>
      <c r="F38" s="209"/>
      <c r="G38" s="209"/>
      <c r="H38" s="209"/>
      <c r="I38" s="209"/>
    </row>
    <row r="39" spans="2:9" s="210" customFormat="1" ht="11.25">
      <c r="B39" s="209"/>
      <c r="C39" s="209"/>
      <c r="D39" s="209"/>
      <c r="E39" s="209"/>
      <c r="F39" s="209"/>
      <c r="G39" s="209"/>
      <c r="H39" s="209"/>
      <c r="I39" s="209"/>
    </row>
    <row r="40" spans="2:9" s="210" customFormat="1" ht="11.25">
      <c r="B40" s="209"/>
      <c r="C40" s="209"/>
      <c r="D40" s="209"/>
      <c r="E40" s="209"/>
      <c r="F40" s="209"/>
      <c r="G40" s="209"/>
      <c r="H40" s="209"/>
      <c r="I40" s="209"/>
    </row>
    <row r="41" spans="2:9" s="210" customFormat="1" ht="11.25">
      <c r="B41" s="209"/>
      <c r="C41" s="209"/>
      <c r="D41" s="209"/>
      <c r="E41" s="209"/>
      <c r="F41" s="209"/>
      <c r="G41" s="209"/>
      <c r="H41" s="209"/>
      <c r="I41" s="209"/>
    </row>
    <row r="42" spans="2:9" s="210" customFormat="1" ht="11.25">
      <c r="B42" s="209"/>
      <c r="C42" s="209"/>
      <c r="D42" s="209"/>
      <c r="E42" s="209"/>
      <c r="F42" s="209"/>
      <c r="G42" s="209"/>
      <c r="H42" s="209"/>
      <c r="I42" s="209"/>
    </row>
    <row r="43" spans="2:9" s="210" customFormat="1" ht="11.25">
      <c r="B43" s="209"/>
      <c r="C43" s="209"/>
      <c r="D43" s="209"/>
      <c r="E43" s="209"/>
      <c r="F43" s="209"/>
      <c r="G43" s="209"/>
      <c r="H43" s="209"/>
      <c r="I43" s="209"/>
    </row>
    <row r="44" spans="2:9" s="210" customFormat="1" ht="11.25">
      <c r="B44" s="209"/>
      <c r="C44" s="209"/>
      <c r="D44" s="209"/>
      <c r="E44" s="209"/>
      <c r="F44" s="209"/>
      <c r="G44" s="209"/>
      <c r="H44" s="209"/>
      <c r="I44" s="209"/>
    </row>
    <row r="45" spans="2:9" s="210" customFormat="1" ht="11.25">
      <c r="B45" s="209"/>
      <c r="C45" s="209"/>
      <c r="D45" s="209"/>
      <c r="E45" s="209"/>
      <c r="F45" s="209"/>
      <c r="G45" s="209"/>
      <c r="H45" s="209"/>
      <c r="I45" s="209"/>
    </row>
    <row r="46" spans="2:9" s="210" customFormat="1" ht="11.25">
      <c r="B46" s="209"/>
      <c r="C46" s="209"/>
      <c r="D46" s="209"/>
      <c r="E46" s="209"/>
      <c r="F46" s="209"/>
      <c r="G46" s="209"/>
      <c r="H46" s="209"/>
      <c r="I46" s="209"/>
    </row>
    <row r="47" spans="2:9" s="210" customFormat="1" ht="11.25">
      <c r="B47" s="209"/>
      <c r="C47" s="209"/>
      <c r="D47" s="209"/>
      <c r="E47" s="209"/>
      <c r="F47" s="209"/>
      <c r="G47" s="209"/>
      <c r="H47" s="209"/>
      <c r="I47" s="209"/>
    </row>
    <row r="48" spans="2:9" s="210" customFormat="1" ht="11.25">
      <c r="B48" s="209"/>
      <c r="C48" s="209"/>
      <c r="D48" s="209"/>
      <c r="E48" s="209"/>
      <c r="F48" s="209"/>
      <c r="G48" s="209"/>
      <c r="H48" s="209"/>
      <c r="I48" s="209"/>
    </row>
    <row r="49" spans="2:9" s="210" customFormat="1" ht="11.25">
      <c r="B49" s="209"/>
      <c r="C49" s="209"/>
      <c r="D49" s="209"/>
      <c r="E49" s="209"/>
      <c r="F49" s="209"/>
      <c r="G49" s="209"/>
      <c r="H49" s="209"/>
      <c r="I49" s="209"/>
    </row>
    <row r="50" spans="2:9" s="210" customFormat="1" ht="11.25">
      <c r="B50" s="209"/>
      <c r="C50" s="209"/>
      <c r="D50" s="209"/>
      <c r="E50" s="209"/>
      <c r="F50" s="209"/>
      <c r="G50" s="209"/>
      <c r="H50" s="209"/>
      <c r="I50" s="209"/>
    </row>
    <row r="51" spans="2:9" s="210" customFormat="1" ht="11.25">
      <c r="B51" s="209"/>
      <c r="C51" s="209"/>
      <c r="D51" s="209"/>
      <c r="E51" s="209"/>
      <c r="F51" s="209"/>
      <c r="G51" s="209"/>
      <c r="H51" s="209"/>
      <c r="I51" s="209"/>
    </row>
    <row r="52" spans="2:9" s="210" customFormat="1" ht="11.25">
      <c r="B52" s="209"/>
      <c r="C52" s="209"/>
      <c r="D52" s="209"/>
      <c r="E52" s="209"/>
      <c r="F52" s="209"/>
      <c r="G52" s="209"/>
      <c r="H52" s="209"/>
      <c r="I52" s="209"/>
    </row>
    <row r="53" spans="2:9" s="210" customFormat="1" ht="11.25">
      <c r="B53" s="209"/>
      <c r="C53" s="209"/>
      <c r="D53" s="209"/>
      <c r="E53" s="209"/>
      <c r="F53" s="209"/>
      <c r="G53" s="209"/>
      <c r="H53" s="209"/>
      <c r="I53" s="209"/>
    </row>
    <row r="54" spans="2:9" s="210" customFormat="1" ht="11.25">
      <c r="B54" s="209"/>
      <c r="C54" s="209"/>
      <c r="D54" s="209"/>
      <c r="E54" s="209"/>
      <c r="F54" s="209"/>
      <c r="G54" s="209"/>
      <c r="H54" s="209"/>
      <c r="I54" s="209"/>
    </row>
    <row r="55" spans="2:9" s="210" customFormat="1" ht="11.25">
      <c r="B55" s="209"/>
      <c r="C55" s="209"/>
      <c r="D55" s="209"/>
      <c r="E55" s="209"/>
      <c r="F55" s="209"/>
      <c r="G55" s="209"/>
      <c r="H55" s="209"/>
      <c r="I55" s="209"/>
    </row>
    <row r="56" spans="2:9" s="210" customFormat="1" ht="11.25">
      <c r="B56" s="209"/>
      <c r="C56" s="209"/>
      <c r="D56" s="209"/>
      <c r="E56" s="209"/>
      <c r="F56" s="209"/>
      <c r="G56" s="209"/>
      <c r="H56" s="209"/>
      <c r="I56" s="209"/>
    </row>
    <row r="57" spans="2:9" s="210" customFormat="1" ht="11.25">
      <c r="B57" s="209"/>
      <c r="C57" s="209"/>
      <c r="D57" s="209"/>
      <c r="E57" s="209"/>
      <c r="F57" s="209"/>
      <c r="G57" s="209"/>
      <c r="H57" s="209"/>
      <c r="I57" s="209"/>
    </row>
    <row r="58" spans="2:9" s="210" customFormat="1" ht="11.25">
      <c r="B58" s="209"/>
      <c r="C58" s="209"/>
      <c r="D58" s="209"/>
      <c r="E58" s="209"/>
      <c r="F58" s="209"/>
      <c r="G58" s="209"/>
      <c r="H58" s="209"/>
      <c r="I58" s="209"/>
    </row>
    <row r="59" spans="2:9" s="210" customFormat="1" ht="11.25">
      <c r="B59" s="209"/>
      <c r="C59" s="209"/>
      <c r="D59" s="209"/>
      <c r="E59" s="209"/>
      <c r="F59" s="209"/>
      <c r="G59" s="209"/>
      <c r="H59" s="209"/>
      <c r="I59" s="209"/>
    </row>
    <row r="60" spans="2:9" s="210" customFormat="1" ht="11.25">
      <c r="B60" s="209"/>
      <c r="C60" s="209"/>
      <c r="D60" s="209"/>
      <c r="E60" s="209"/>
      <c r="F60" s="209"/>
      <c r="G60" s="209"/>
      <c r="H60" s="209"/>
      <c r="I60" s="209"/>
    </row>
    <row r="61" spans="2:9" s="210" customFormat="1" ht="11.25">
      <c r="B61" s="209"/>
      <c r="C61" s="209"/>
      <c r="D61" s="209"/>
      <c r="E61" s="209"/>
      <c r="F61" s="209"/>
      <c r="G61" s="209"/>
      <c r="H61" s="209"/>
      <c r="I61" s="209"/>
    </row>
    <row r="62" spans="2:9" s="210" customFormat="1" ht="11.25">
      <c r="B62" s="209"/>
      <c r="C62" s="209"/>
      <c r="D62" s="209"/>
      <c r="E62" s="209"/>
      <c r="F62" s="209"/>
      <c r="G62" s="209"/>
      <c r="H62" s="209"/>
      <c r="I62" s="209"/>
    </row>
    <row r="63" spans="2:9" s="210" customFormat="1" ht="11.25">
      <c r="B63" s="209"/>
      <c r="C63" s="209"/>
      <c r="D63" s="209"/>
      <c r="E63" s="209"/>
      <c r="F63" s="209"/>
      <c r="G63" s="209"/>
      <c r="H63" s="209"/>
      <c r="I63" s="209"/>
    </row>
    <row r="64" spans="2:9" s="210" customFormat="1" ht="11.25">
      <c r="B64" s="209"/>
      <c r="C64" s="209"/>
      <c r="D64" s="209"/>
      <c r="E64" s="209"/>
      <c r="F64" s="209"/>
      <c r="G64" s="209"/>
      <c r="H64" s="209"/>
      <c r="I64" s="209"/>
    </row>
    <row r="65" spans="2:9" s="210" customFormat="1" ht="11.25">
      <c r="B65" s="209"/>
      <c r="C65" s="209"/>
      <c r="D65" s="209"/>
      <c r="E65" s="209"/>
      <c r="F65" s="209"/>
      <c r="G65" s="209"/>
      <c r="H65" s="209"/>
      <c r="I65" s="209"/>
    </row>
    <row r="66" spans="2:9" s="210" customFormat="1" ht="11.25">
      <c r="B66" s="209"/>
      <c r="C66" s="209"/>
      <c r="D66" s="209"/>
      <c r="E66" s="209"/>
      <c r="F66" s="209"/>
      <c r="G66" s="209"/>
      <c r="H66" s="209"/>
      <c r="I66" s="209"/>
    </row>
    <row r="67" spans="2:9" s="210" customFormat="1" ht="11.25">
      <c r="B67" s="209"/>
      <c r="C67" s="209"/>
      <c r="D67" s="209"/>
      <c r="E67" s="209"/>
      <c r="F67" s="209"/>
      <c r="G67" s="209"/>
      <c r="H67" s="209"/>
      <c r="I67" s="209"/>
    </row>
    <row r="68" spans="2:9" s="210" customFormat="1" ht="11.25">
      <c r="B68" s="209"/>
      <c r="C68" s="209"/>
      <c r="D68" s="209"/>
      <c r="E68" s="209"/>
      <c r="F68" s="209"/>
      <c r="G68" s="209"/>
      <c r="H68" s="209"/>
      <c r="I68" s="209"/>
    </row>
    <row r="69" spans="2:9" s="210" customFormat="1" ht="11.25">
      <c r="B69" s="209"/>
      <c r="C69" s="209"/>
      <c r="D69" s="209"/>
      <c r="E69" s="209"/>
      <c r="F69" s="209"/>
      <c r="G69" s="209"/>
      <c r="H69" s="209"/>
      <c r="I69" s="209"/>
    </row>
    <row r="70" spans="2:9" s="210" customFormat="1" ht="11.25">
      <c r="B70" s="209"/>
      <c r="C70" s="209"/>
      <c r="D70" s="209"/>
      <c r="E70" s="209"/>
      <c r="F70" s="209"/>
      <c r="G70" s="209"/>
      <c r="H70" s="209"/>
      <c r="I70" s="209"/>
    </row>
    <row r="71" spans="2:9" s="210" customFormat="1" ht="11.25">
      <c r="B71" s="209"/>
      <c r="C71" s="209"/>
      <c r="D71" s="209"/>
      <c r="E71" s="209"/>
      <c r="F71" s="209"/>
      <c r="G71" s="209"/>
      <c r="H71" s="209"/>
      <c r="I71" s="209"/>
    </row>
    <row r="72" spans="2:9" s="210" customFormat="1" ht="11.25">
      <c r="B72" s="209"/>
      <c r="C72" s="209"/>
      <c r="D72" s="209"/>
      <c r="E72" s="209"/>
      <c r="F72" s="209"/>
      <c r="G72" s="209"/>
      <c r="H72" s="209"/>
      <c r="I72" s="209"/>
    </row>
    <row r="73" spans="2:9" s="210" customFormat="1" ht="11.25">
      <c r="B73" s="209"/>
      <c r="C73" s="209"/>
      <c r="D73" s="209"/>
      <c r="E73" s="209"/>
      <c r="F73" s="209"/>
      <c r="G73" s="209"/>
      <c r="H73" s="209"/>
      <c r="I73" s="209"/>
    </row>
    <row r="74" spans="2:9" s="210" customFormat="1" ht="11.25">
      <c r="B74" s="209"/>
      <c r="C74" s="209"/>
      <c r="D74" s="209"/>
      <c r="E74" s="209"/>
      <c r="F74" s="209"/>
      <c r="G74" s="209"/>
      <c r="H74" s="209"/>
      <c r="I74" s="209"/>
    </row>
    <row r="75" spans="2:9" s="210" customFormat="1" ht="11.25">
      <c r="B75" s="209"/>
      <c r="C75" s="209"/>
      <c r="D75" s="209"/>
      <c r="E75" s="209"/>
      <c r="F75" s="209"/>
      <c r="G75" s="209"/>
      <c r="H75" s="209"/>
      <c r="I75" s="209"/>
    </row>
    <row r="76" spans="2:9" s="210" customFormat="1" ht="11.25">
      <c r="B76" s="209"/>
      <c r="C76" s="209"/>
      <c r="D76" s="209"/>
      <c r="E76" s="209"/>
      <c r="F76" s="209"/>
      <c r="G76" s="209"/>
      <c r="H76" s="209"/>
      <c r="I76" s="209"/>
    </row>
    <row r="77" spans="2:9" s="210" customFormat="1" ht="11.25">
      <c r="B77" s="209"/>
      <c r="C77" s="209"/>
      <c r="D77" s="209"/>
      <c r="E77" s="209"/>
      <c r="F77" s="209"/>
      <c r="G77" s="209"/>
      <c r="H77" s="209"/>
      <c r="I77" s="209"/>
    </row>
    <row r="78" spans="2:9" s="210" customFormat="1" ht="11.25">
      <c r="B78" s="209"/>
      <c r="C78" s="209"/>
      <c r="D78" s="209"/>
      <c r="E78" s="209"/>
      <c r="F78" s="209"/>
      <c r="G78" s="209"/>
      <c r="H78" s="209"/>
      <c r="I78" s="209"/>
    </row>
    <row r="79" spans="2:9" s="210" customFormat="1" ht="11.25">
      <c r="B79" s="209"/>
      <c r="C79" s="209"/>
      <c r="D79" s="209"/>
      <c r="E79" s="209"/>
      <c r="F79" s="209"/>
      <c r="G79" s="209"/>
      <c r="H79" s="209"/>
      <c r="I79" s="209"/>
    </row>
    <row r="80" spans="2:9" s="210" customFormat="1" ht="11.25">
      <c r="B80" s="209"/>
      <c r="C80" s="209"/>
      <c r="D80" s="209"/>
      <c r="E80" s="209"/>
      <c r="F80" s="209"/>
      <c r="G80" s="209"/>
      <c r="H80" s="209"/>
      <c r="I80" s="209"/>
    </row>
    <row r="81" spans="2:9" s="210" customFormat="1" ht="11.25">
      <c r="B81" s="209"/>
      <c r="C81" s="209"/>
      <c r="D81" s="209"/>
      <c r="E81" s="209"/>
      <c r="F81" s="209"/>
      <c r="G81" s="209"/>
      <c r="H81" s="209"/>
      <c r="I81" s="209"/>
    </row>
    <row r="82" spans="2:9" s="210" customFormat="1" ht="11.25">
      <c r="B82" s="209"/>
      <c r="C82" s="209"/>
      <c r="D82" s="209"/>
      <c r="E82" s="209"/>
      <c r="F82" s="209"/>
      <c r="G82" s="209"/>
      <c r="H82" s="209"/>
      <c r="I82" s="209"/>
    </row>
    <row r="83" spans="2:9" s="210" customFormat="1" ht="11.25">
      <c r="B83" s="209"/>
      <c r="C83" s="209"/>
      <c r="D83" s="209"/>
      <c r="E83" s="209"/>
      <c r="F83" s="209"/>
      <c r="G83" s="209"/>
      <c r="H83" s="209"/>
      <c r="I83" s="209"/>
    </row>
    <row r="84" spans="2:9" s="210" customFormat="1" ht="11.25">
      <c r="B84" s="209"/>
      <c r="C84" s="209"/>
      <c r="D84" s="209"/>
      <c r="E84" s="209"/>
      <c r="F84" s="209"/>
      <c r="G84" s="209"/>
      <c r="H84" s="209"/>
      <c r="I84" s="209"/>
    </row>
    <row r="85" spans="2:9" s="210" customFormat="1" ht="11.25">
      <c r="B85" s="209"/>
      <c r="C85" s="209"/>
      <c r="D85" s="209"/>
      <c r="E85" s="209"/>
      <c r="F85" s="209"/>
      <c r="G85" s="209"/>
      <c r="H85" s="209"/>
      <c r="I85" s="209"/>
    </row>
    <row r="86" spans="2:9" s="210" customFormat="1" ht="11.25">
      <c r="B86" s="209"/>
      <c r="C86" s="209"/>
      <c r="D86" s="209"/>
      <c r="E86" s="209"/>
      <c r="F86" s="209"/>
      <c r="G86" s="209"/>
      <c r="H86" s="209"/>
      <c r="I86" s="209"/>
    </row>
    <row r="87" spans="2:9" s="210" customFormat="1" ht="11.25">
      <c r="B87" s="209"/>
      <c r="C87" s="209"/>
      <c r="D87" s="209"/>
      <c r="E87" s="209"/>
      <c r="F87" s="209"/>
      <c r="G87" s="209"/>
      <c r="H87" s="209"/>
      <c r="I87" s="209"/>
    </row>
    <row r="88" spans="2:9" s="210" customFormat="1" ht="11.25">
      <c r="B88" s="209"/>
      <c r="C88" s="209"/>
      <c r="D88" s="209"/>
      <c r="E88" s="209"/>
      <c r="F88" s="209"/>
      <c r="G88" s="209"/>
      <c r="H88" s="209"/>
      <c r="I88" s="209"/>
    </row>
    <row r="89" spans="2:9" s="210" customFormat="1" ht="11.25">
      <c r="B89" s="209"/>
      <c r="C89" s="209"/>
      <c r="D89" s="209"/>
      <c r="E89" s="209"/>
      <c r="F89" s="209"/>
      <c r="G89" s="209"/>
      <c r="H89" s="209"/>
      <c r="I89" s="209"/>
    </row>
    <row r="90" spans="2:9" s="210" customFormat="1" ht="11.25">
      <c r="B90" s="209"/>
      <c r="C90" s="209"/>
      <c r="D90" s="209"/>
      <c r="E90" s="209"/>
      <c r="F90" s="209"/>
      <c r="G90" s="209"/>
      <c r="H90" s="209"/>
      <c r="I90" s="209"/>
    </row>
    <row r="91" spans="2:9" s="210" customFormat="1" ht="11.25">
      <c r="B91" s="209"/>
      <c r="C91" s="209"/>
      <c r="D91" s="209"/>
      <c r="E91" s="209"/>
      <c r="F91" s="209"/>
      <c r="G91" s="209"/>
      <c r="H91" s="209"/>
      <c r="I91" s="209"/>
    </row>
    <row r="92" spans="2:9" s="210" customFormat="1" ht="11.25">
      <c r="B92" s="209"/>
      <c r="C92" s="209"/>
      <c r="D92" s="209"/>
      <c r="E92" s="209"/>
      <c r="F92" s="209"/>
      <c r="G92" s="209"/>
      <c r="H92" s="209"/>
      <c r="I92" s="209"/>
    </row>
  </sheetData>
  <sheetProtection selectLockedCells="1"/>
  <mergeCells count="13">
    <mergeCell ref="A3:I3"/>
    <mergeCell ref="A4:I4"/>
    <mergeCell ref="B6:D7"/>
    <mergeCell ref="E6:G7"/>
    <mergeCell ref="A6:A9"/>
    <mergeCell ref="G8:G9"/>
    <mergeCell ref="H6:H9"/>
    <mergeCell ref="I6:I9"/>
    <mergeCell ref="B8:B9"/>
    <mergeCell ref="C8:C9"/>
    <mergeCell ref="D8:D9"/>
    <mergeCell ref="E8:E9"/>
    <mergeCell ref="F8:F9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100"/>
  <sheetViews>
    <sheetView view="pageBreakPreview" topLeftCell="A4" zoomScaleNormal="100" zoomScaleSheetLayoutView="100" workbookViewId="0">
      <selection activeCell="G24" sqref="G24"/>
    </sheetView>
  </sheetViews>
  <sheetFormatPr defaultRowHeight="14.25"/>
  <cols>
    <col min="1" max="1" width="6.625" style="1146" customWidth="1"/>
    <col min="2" max="2" width="10.875" style="1146" customWidth="1"/>
    <col min="3" max="10" width="8.125" style="501" customWidth="1"/>
    <col min="11" max="16384" width="9" style="1146"/>
  </cols>
  <sheetData>
    <row r="1" spans="1:10" s="958" customFormat="1" ht="14.1" customHeight="1">
      <c r="A1" s="976" t="s">
        <v>1699</v>
      </c>
      <c r="C1" s="977"/>
      <c r="D1" s="977"/>
      <c r="E1" s="977"/>
      <c r="F1" s="977"/>
      <c r="G1" s="977"/>
      <c r="H1" s="977"/>
      <c r="I1" s="977"/>
      <c r="J1" s="1155"/>
    </row>
    <row r="2" spans="1:10" ht="14.1" customHeight="1">
      <c r="A2" s="148"/>
      <c r="J2" s="918"/>
    </row>
    <row r="3" spans="1:10" s="1139" customFormat="1" ht="20.100000000000001" customHeight="1">
      <c r="A3" s="1607" t="s">
        <v>125</v>
      </c>
      <c r="B3" s="1607"/>
      <c r="C3" s="1607"/>
      <c r="D3" s="1607"/>
      <c r="E3" s="1607"/>
      <c r="F3" s="1607"/>
      <c r="G3" s="1607"/>
      <c r="H3" s="1607"/>
      <c r="I3" s="1607"/>
      <c r="J3" s="1607"/>
    </row>
    <row r="4" spans="1:10" s="1136" customFormat="1" ht="24" customHeight="1">
      <c r="A4" s="1687" t="s">
        <v>126</v>
      </c>
      <c r="B4" s="1687"/>
      <c r="C4" s="1687"/>
      <c r="D4" s="1687"/>
      <c r="E4" s="1687"/>
      <c r="F4" s="1687"/>
      <c r="G4" s="1687"/>
      <c r="H4" s="1687"/>
      <c r="I4" s="1687"/>
      <c r="J4" s="1687"/>
    </row>
    <row r="5" spans="1:10" s="1148" customFormat="1" ht="18" customHeight="1" thickBot="1">
      <c r="A5" s="360" t="s">
        <v>1028</v>
      </c>
      <c r="B5" s="502"/>
      <c r="C5" s="502"/>
      <c r="D5" s="502"/>
      <c r="E5" s="502"/>
      <c r="F5" s="502"/>
      <c r="G5" s="502"/>
      <c r="H5" s="502"/>
      <c r="I5" s="502"/>
      <c r="J5" s="503" t="s">
        <v>1096</v>
      </c>
    </row>
    <row r="6" spans="1:10" s="1148" customFormat="1" ht="13.5" customHeight="1">
      <c r="A6" s="1705" t="s">
        <v>237</v>
      </c>
      <c r="B6" s="1706"/>
      <c r="C6" s="1568" t="s">
        <v>1025</v>
      </c>
      <c r="D6" s="1688"/>
      <c r="E6" s="1688"/>
      <c r="F6" s="1688" t="s">
        <v>1841</v>
      </c>
      <c r="G6" s="1688"/>
      <c r="H6" s="1688"/>
      <c r="I6" s="1693" t="s">
        <v>1844</v>
      </c>
      <c r="J6" s="1696" t="s">
        <v>1845</v>
      </c>
    </row>
    <row r="7" spans="1:10" s="1148" customFormat="1" ht="13.5" customHeight="1">
      <c r="A7" s="1555"/>
      <c r="B7" s="1707"/>
      <c r="C7" s="1689"/>
      <c r="D7" s="1690"/>
      <c r="E7" s="1690"/>
      <c r="F7" s="1691"/>
      <c r="G7" s="1690"/>
      <c r="H7" s="1690"/>
      <c r="I7" s="1694"/>
      <c r="J7" s="1697"/>
    </row>
    <row r="8" spans="1:10" s="1148" customFormat="1" ht="13.5" customHeight="1">
      <c r="A8" s="1555"/>
      <c r="B8" s="1707"/>
      <c r="C8" s="1699"/>
      <c r="D8" s="1690" t="s">
        <v>132</v>
      </c>
      <c r="E8" s="1690" t="s">
        <v>133</v>
      </c>
      <c r="F8" s="1701"/>
      <c r="G8" s="1690" t="s">
        <v>132</v>
      </c>
      <c r="H8" s="1690" t="s">
        <v>133</v>
      </c>
      <c r="I8" s="1694"/>
      <c r="J8" s="1697"/>
    </row>
    <row r="9" spans="1:10" s="1148" customFormat="1" ht="13.5" customHeight="1">
      <c r="A9" s="1708"/>
      <c r="B9" s="1709"/>
      <c r="C9" s="1572"/>
      <c r="D9" s="1702"/>
      <c r="E9" s="1702"/>
      <c r="F9" s="1702"/>
      <c r="G9" s="1702"/>
      <c r="H9" s="1702"/>
      <c r="I9" s="1695"/>
      <c r="J9" s="1698"/>
    </row>
    <row r="10" spans="1:10" s="658" customFormat="1" ht="18.600000000000001" customHeight="1">
      <c r="A10" s="1710" t="s">
        <v>1019</v>
      </c>
      <c r="B10" s="1711"/>
      <c r="C10" s="657">
        <v>22206</v>
      </c>
      <c r="D10" s="657">
        <v>11538</v>
      </c>
      <c r="E10" s="657">
        <v>10668</v>
      </c>
      <c r="F10" s="657">
        <v>20245</v>
      </c>
      <c r="G10" s="657">
        <v>11012</v>
      </c>
      <c r="H10" s="657">
        <v>9233</v>
      </c>
      <c r="I10" s="657">
        <v>15421</v>
      </c>
      <c r="J10" s="657">
        <v>5410</v>
      </c>
    </row>
    <row r="11" spans="1:10" s="658" customFormat="1" ht="18.600000000000001" customHeight="1">
      <c r="A11" s="1710" t="s">
        <v>1234</v>
      </c>
      <c r="B11" s="1711"/>
      <c r="C11" s="657">
        <v>22062</v>
      </c>
      <c r="D11" s="657">
        <v>11437</v>
      </c>
      <c r="E11" s="657">
        <v>10625</v>
      </c>
      <c r="F11" s="657">
        <v>20304</v>
      </c>
      <c r="G11" s="657">
        <v>11004</v>
      </c>
      <c r="H11" s="657">
        <v>9300</v>
      </c>
      <c r="I11" s="657">
        <v>14183</v>
      </c>
      <c r="J11" s="657">
        <v>5503</v>
      </c>
    </row>
    <row r="12" spans="1:10" s="658" customFormat="1" ht="18.600000000000001" customHeight="1">
      <c r="A12" s="1710" t="s">
        <v>1232</v>
      </c>
      <c r="B12" s="1711"/>
      <c r="C12" s="657">
        <v>22310</v>
      </c>
      <c r="D12" s="657">
        <v>11453</v>
      </c>
      <c r="E12" s="657">
        <v>10857</v>
      </c>
      <c r="F12" s="657">
        <v>20862</v>
      </c>
      <c r="G12" s="657">
        <v>11249</v>
      </c>
      <c r="H12" s="657">
        <v>9613</v>
      </c>
      <c r="I12" s="657">
        <v>14273</v>
      </c>
      <c r="J12" s="657">
        <v>5348</v>
      </c>
    </row>
    <row r="13" spans="1:10" s="658" customFormat="1" ht="18.600000000000001" customHeight="1">
      <c r="A13" s="1710">
        <v>2016</v>
      </c>
      <c r="B13" s="1711"/>
      <c r="C13" s="657">
        <v>20616</v>
      </c>
      <c r="D13" s="657">
        <v>10654</v>
      </c>
      <c r="E13" s="657">
        <v>9962</v>
      </c>
      <c r="F13" s="657">
        <v>20978</v>
      </c>
      <c r="G13" s="657">
        <v>11111</v>
      </c>
      <c r="H13" s="657">
        <v>9867</v>
      </c>
      <c r="I13" s="657">
        <v>13363</v>
      </c>
      <c r="J13" s="657">
        <v>5375</v>
      </c>
    </row>
    <row r="14" spans="1:10" s="658" customFormat="1" ht="18.600000000000001" customHeight="1">
      <c r="A14" s="1703">
        <v>2017</v>
      </c>
      <c r="B14" s="1704"/>
      <c r="C14" s="504">
        <f t="shared" ref="C14:J14" si="0">SUM(C16:C38)</f>
        <v>17957</v>
      </c>
      <c r="D14" s="504">
        <f t="shared" si="0"/>
        <v>9253</v>
      </c>
      <c r="E14" s="504">
        <f t="shared" si="0"/>
        <v>8704</v>
      </c>
      <c r="F14" s="504">
        <f t="shared" si="0"/>
        <v>21278</v>
      </c>
      <c r="G14" s="504">
        <f t="shared" si="0"/>
        <v>11348</v>
      </c>
      <c r="H14" s="504">
        <f t="shared" si="0"/>
        <v>9930</v>
      </c>
      <c r="I14" s="504">
        <f t="shared" si="0"/>
        <v>12190</v>
      </c>
      <c r="J14" s="504">
        <f t="shared" si="0"/>
        <v>5505</v>
      </c>
    </row>
    <row r="15" spans="1:10" s="1148" customFormat="1" ht="15.95" customHeight="1">
      <c r="A15" s="1703"/>
      <c r="B15" s="1704"/>
      <c r="C15" s="657"/>
      <c r="D15" s="657"/>
      <c r="E15" s="657"/>
      <c r="F15" s="657"/>
      <c r="G15" s="657"/>
      <c r="H15" s="657"/>
      <c r="I15" s="657"/>
      <c r="J15" s="657"/>
    </row>
    <row r="16" spans="1:10" s="1148" customFormat="1" ht="18.600000000000001" customHeight="1">
      <c r="A16" s="473" t="s">
        <v>143</v>
      </c>
      <c r="B16" s="505" t="s">
        <v>167</v>
      </c>
      <c r="C16" s="657">
        <f>SUM(D16:E16)</f>
        <v>3511</v>
      </c>
      <c r="D16" s="1184">
        <v>1821</v>
      </c>
      <c r="E16" s="1184">
        <v>1690</v>
      </c>
      <c r="F16" s="657">
        <f>SUM(G16:H16)</f>
        <v>2873</v>
      </c>
      <c r="G16" s="1184">
        <v>1516</v>
      </c>
      <c r="H16" s="1184">
        <v>1357</v>
      </c>
      <c r="I16" s="1213">
        <v>2430</v>
      </c>
      <c r="J16" s="1213">
        <v>1116</v>
      </c>
    </row>
    <row r="17" spans="1:24" s="1148" customFormat="1" ht="18.600000000000001" customHeight="1">
      <c r="A17" s="473" t="s">
        <v>144</v>
      </c>
      <c r="B17" s="505" t="s">
        <v>186</v>
      </c>
      <c r="C17" s="657">
        <f t="shared" ref="C17:C38" si="1">SUM(D17:E17)</f>
        <v>1364</v>
      </c>
      <c r="D17" s="1184">
        <v>717</v>
      </c>
      <c r="E17" s="1184">
        <v>647</v>
      </c>
      <c r="F17" s="657">
        <f t="shared" ref="F17:F38" si="2">SUM(G17:H17)</f>
        <v>1988</v>
      </c>
      <c r="G17" s="1184">
        <v>1017</v>
      </c>
      <c r="H17" s="1184">
        <v>971</v>
      </c>
      <c r="I17" s="1213">
        <v>1035</v>
      </c>
      <c r="J17" s="1213">
        <v>531</v>
      </c>
    </row>
    <row r="18" spans="1:24" s="1148" customFormat="1" ht="18.600000000000001" customHeight="1">
      <c r="A18" s="473" t="s">
        <v>145</v>
      </c>
      <c r="B18" s="505" t="s">
        <v>168</v>
      </c>
      <c r="C18" s="1370">
        <f t="shared" si="1"/>
        <v>1066</v>
      </c>
      <c r="D18" s="1184">
        <v>536</v>
      </c>
      <c r="E18" s="1184">
        <v>530</v>
      </c>
      <c r="F18" s="657">
        <f t="shared" si="2"/>
        <v>1289</v>
      </c>
      <c r="G18" s="1184">
        <v>655</v>
      </c>
      <c r="H18" s="1184">
        <v>634</v>
      </c>
      <c r="I18" s="1213">
        <v>641</v>
      </c>
      <c r="J18" s="1213">
        <v>268</v>
      </c>
    </row>
    <row r="19" spans="1:24" s="1148" customFormat="1" ht="18.600000000000001" customHeight="1">
      <c r="A19" s="473" t="s">
        <v>146</v>
      </c>
      <c r="B19" s="505" t="s">
        <v>169</v>
      </c>
      <c r="C19" s="657">
        <f t="shared" si="1"/>
        <v>1185</v>
      </c>
      <c r="D19" s="1184">
        <v>620</v>
      </c>
      <c r="E19" s="1184">
        <v>565</v>
      </c>
      <c r="F19" s="657">
        <f t="shared" si="2"/>
        <v>1535</v>
      </c>
      <c r="G19" s="1184">
        <v>831</v>
      </c>
      <c r="H19" s="1184">
        <v>704</v>
      </c>
      <c r="I19" s="1213">
        <v>668</v>
      </c>
      <c r="J19" s="1213">
        <v>286</v>
      </c>
    </row>
    <row r="20" spans="1:24" s="1148" customFormat="1" ht="18.600000000000001" customHeight="1">
      <c r="A20" s="473" t="s">
        <v>147</v>
      </c>
      <c r="B20" s="505" t="s">
        <v>170</v>
      </c>
      <c r="C20" s="657">
        <f t="shared" si="1"/>
        <v>3727</v>
      </c>
      <c r="D20" s="1184">
        <v>1923</v>
      </c>
      <c r="E20" s="1184">
        <v>1804</v>
      </c>
      <c r="F20" s="657">
        <f t="shared" si="2"/>
        <v>1650</v>
      </c>
      <c r="G20" s="1184">
        <v>879</v>
      </c>
      <c r="H20" s="1184">
        <v>771</v>
      </c>
      <c r="I20" s="1213">
        <v>2470</v>
      </c>
      <c r="J20" s="1214">
        <v>860</v>
      </c>
    </row>
    <row r="21" spans="1:24" s="1148" customFormat="1" ht="18.600000000000001" customHeight="1">
      <c r="A21" s="473" t="s">
        <v>148</v>
      </c>
      <c r="B21" s="505" t="s">
        <v>171</v>
      </c>
      <c r="C21" s="657">
        <f t="shared" si="1"/>
        <v>535</v>
      </c>
      <c r="D21" s="1184">
        <v>265</v>
      </c>
      <c r="E21" s="1184">
        <v>270</v>
      </c>
      <c r="F21" s="657">
        <f t="shared" si="2"/>
        <v>1057</v>
      </c>
      <c r="G21" s="1184">
        <v>552</v>
      </c>
      <c r="H21" s="1184">
        <v>505</v>
      </c>
      <c r="I21" s="1213">
        <v>404</v>
      </c>
      <c r="J21" s="1213">
        <v>196</v>
      </c>
    </row>
    <row r="22" spans="1:24" s="1148" customFormat="1" ht="18.600000000000001" customHeight="1">
      <c r="A22" s="473" t="s">
        <v>149</v>
      </c>
      <c r="B22" s="505" t="s">
        <v>172</v>
      </c>
      <c r="C22" s="657">
        <f t="shared" si="1"/>
        <v>584</v>
      </c>
      <c r="D22" s="1184">
        <v>289</v>
      </c>
      <c r="E22" s="1184">
        <v>295</v>
      </c>
      <c r="F22" s="657">
        <f t="shared" si="2"/>
        <v>1128</v>
      </c>
      <c r="G22" s="1184">
        <v>616</v>
      </c>
      <c r="H22" s="1184">
        <v>512</v>
      </c>
      <c r="I22" s="1213">
        <v>400</v>
      </c>
      <c r="J22" s="1213">
        <v>244</v>
      </c>
    </row>
    <row r="23" spans="1:24" s="1148" customFormat="1" ht="18.600000000000001" customHeight="1">
      <c r="A23" s="473" t="s">
        <v>150</v>
      </c>
      <c r="B23" s="505" t="s">
        <v>173</v>
      </c>
      <c r="C23" s="657">
        <f t="shared" si="1"/>
        <v>447</v>
      </c>
      <c r="D23" s="1184">
        <v>235</v>
      </c>
      <c r="E23" s="1184">
        <v>212</v>
      </c>
      <c r="F23" s="657">
        <f t="shared" si="2"/>
        <v>1191</v>
      </c>
      <c r="G23" s="1184">
        <v>646</v>
      </c>
      <c r="H23" s="1184">
        <v>545</v>
      </c>
      <c r="I23" s="1213">
        <v>325</v>
      </c>
      <c r="J23" s="1213">
        <v>181</v>
      </c>
    </row>
    <row r="24" spans="1:24" s="1148" customFormat="1" ht="18.600000000000001" customHeight="1">
      <c r="A24" s="473" t="s">
        <v>151</v>
      </c>
      <c r="B24" s="505" t="s">
        <v>187</v>
      </c>
      <c r="C24" s="657">
        <f t="shared" si="1"/>
        <v>390</v>
      </c>
      <c r="D24" s="1184">
        <v>209</v>
      </c>
      <c r="E24" s="1184">
        <v>181</v>
      </c>
      <c r="F24" s="657">
        <f t="shared" si="2"/>
        <v>817</v>
      </c>
      <c r="G24" s="1184">
        <v>446</v>
      </c>
      <c r="H24" s="1184">
        <v>371</v>
      </c>
      <c r="I24" s="1213">
        <v>245</v>
      </c>
      <c r="J24" s="1213">
        <v>137</v>
      </c>
    </row>
    <row r="25" spans="1:24" s="1148" customFormat="1" ht="18.600000000000001" customHeight="1">
      <c r="A25" s="473" t="s">
        <v>152</v>
      </c>
      <c r="B25" s="505" t="s">
        <v>174</v>
      </c>
      <c r="C25" s="657">
        <f t="shared" si="1"/>
        <v>2091</v>
      </c>
      <c r="D25" s="1184">
        <v>1063</v>
      </c>
      <c r="E25" s="1184">
        <v>1028</v>
      </c>
      <c r="F25" s="657">
        <f t="shared" si="2"/>
        <v>1460</v>
      </c>
      <c r="G25" s="1184">
        <v>790</v>
      </c>
      <c r="H25" s="1184">
        <v>670</v>
      </c>
      <c r="I25" s="1213">
        <v>1341</v>
      </c>
      <c r="J25" s="1213">
        <v>512</v>
      </c>
    </row>
    <row r="26" spans="1:24" s="1148" customFormat="1" ht="18.600000000000001" customHeight="1">
      <c r="A26" s="473" t="s">
        <v>153</v>
      </c>
      <c r="B26" s="505" t="s">
        <v>175</v>
      </c>
      <c r="C26" s="657">
        <f t="shared" si="1"/>
        <v>100</v>
      </c>
      <c r="D26" s="1184">
        <v>60</v>
      </c>
      <c r="E26" s="1184">
        <v>40</v>
      </c>
      <c r="F26" s="657">
        <f t="shared" si="2"/>
        <v>349</v>
      </c>
      <c r="G26" s="1184">
        <v>204</v>
      </c>
      <c r="H26" s="1184">
        <v>145</v>
      </c>
      <c r="I26" s="1213">
        <v>77</v>
      </c>
      <c r="J26" s="1213">
        <v>54</v>
      </c>
    </row>
    <row r="27" spans="1:24" s="1148" customFormat="1" ht="18.600000000000001" customHeight="1">
      <c r="A27" s="473" t="s">
        <v>154</v>
      </c>
      <c r="B27" s="505" t="s">
        <v>176</v>
      </c>
      <c r="C27" s="657">
        <f t="shared" si="1"/>
        <v>221</v>
      </c>
      <c r="D27" s="1184">
        <v>119</v>
      </c>
      <c r="E27" s="1184">
        <v>102</v>
      </c>
      <c r="F27" s="657">
        <f t="shared" si="2"/>
        <v>892</v>
      </c>
      <c r="G27" s="1184">
        <v>484</v>
      </c>
      <c r="H27" s="1184">
        <v>408</v>
      </c>
      <c r="I27" s="1213">
        <v>151</v>
      </c>
      <c r="J27" s="1213">
        <v>100</v>
      </c>
    </row>
    <row r="28" spans="1:24" s="1148" customFormat="1" ht="18.600000000000001" customHeight="1">
      <c r="A28" s="473" t="s">
        <v>155</v>
      </c>
      <c r="B28" s="505" t="s">
        <v>177</v>
      </c>
      <c r="C28" s="657">
        <f t="shared" si="1"/>
        <v>128</v>
      </c>
      <c r="D28" s="1184">
        <v>63</v>
      </c>
      <c r="E28" s="1184">
        <v>65</v>
      </c>
      <c r="F28" s="657">
        <f t="shared" si="2"/>
        <v>366</v>
      </c>
      <c r="G28" s="1184">
        <v>207</v>
      </c>
      <c r="H28" s="1184">
        <v>159</v>
      </c>
      <c r="I28" s="1213">
        <v>91</v>
      </c>
      <c r="J28" s="1214">
        <v>58</v>
      </c>
    </row>
    <row r="29" spans="1:24" s="1148" customFormat="1" ht="18.2" customHeight="1">
      <c r="A29" s="473" t="s">
        <v>156</v>
      </c>
      <c r="B29" s="505" t="s">
        <v>178</v>
      </c>
      <c r="C29" s="657">
        <f t="shared" si="1"/>
        <v>80</v>
      </c>
      <c r="D29" s="1184">
        <v>39</v>
      </c>
      <c r="E29" s="1184">
        <v>41</v>
      </c>
      <c r="F29" s="657">
        <f t="shared" si="2"/>
        <v>235</v>
      </c>
      <c r="G29" s="1184">
        <v>117</v>
      </c>
      <c r="H29" s="1184">
        <v>118</v>
      </c>
      <c r="I29" s="1213">
        <v>46</v>
      </c>
      <c r="J29" s="1213">
        <v>40</v>
      </c>
      <c r="X29" s="1148">
        <v>1355951</v>
      </c>
    </row>
    <row r="30" spans="1:24" s="1148" customFormat="1" ht="18.2" customHeight="1">
      <c r="A30" s="473" t="s">
        <v>157</v>
      </c>
      <c r="B30" s="505" t="s">
        <v>179</v>
      </c>
      <c r="C30" s="657">
        <f t="shared" si="1"/>
        <v>208</v>
      </c>
      <c r="D30" s="1184">
        <v>95</v>
      </c>
      <c r="E30" s="1184">
        <v>113</v>
      </c>
      <c r="F30" s="657">
        <f t="shared" si="2"/>
        <v>556</v>
      </c>
      <c r="G30" s="1184">
        <v>291</v>
      </c>
      <c r="H30" s="1184">
        <v>265</v>
      </c>
      <c r="I30" s="1213">
        <v>140</v>
      </c>
      <c r="J30" s="1213">
        <v>73</v>
      </c>
    </row>
    <row r="31" spans="1:24" s="1148" customFormat="1" ht="18.2" customHeight="1">
      <c r="A31" s="473" t="s">
        <v>158</v>
      </c>
      <c r="B31" s="505" t="s">
        <v>188</v>
      </c>
      <c r="C31" s="657">
        <f t="shared" si="1"/>
        <v>143</v>
      </c>
      <c r="D31" s="1184">
        <v>75</v>
      </c>
      <c r="E31" s="1184">
        <v>68</v>
      </c>
      <c r="F31" s="657">
        <f t="shared" si="2"/>
        <v>578</v>
      </c>
      <c r="G31" s="1184">
        <v>284</v>
      </c>
      <c r="H31" s="1184">
        <v>294</v>
      </c>
      <c r="I31" s="1213">
        <v>120</v>
      </c>
      <c r="J31" s="1213">
        <v>75</v>
      </c>
    </row>
    <row r="32" spans="1:24" s="1148" customFormat="1" ht="18.2" customHeight="1">
      <c r="A32" s="473" t="s">
        <v>159</v>
      </c>
      <c r="B32" s="505" t="s">
        <v>189</v>
      </c>
      <c r="C32" s="657">
        <f t="shared" si="1"/>
        <v>171</v>
      </c>
      <c r="D32" s="1184">
        <v>87</v>
      </c>
      <c r="E32" s="1184">
        <v>84</v>
      </c>
      <c r="F32" s="657">
        <f t="shared" si="2"/>
        <v>370</v>
      </c>
      <c r="G32" s="1184">
        <v>205</v>
      </c>
      <c r="H32" s="1184">
        <v>165</v>
      </c>
      <c r="I32" s="1213">
        <v>118</v>
      </c>
      <c r="J32" s="1213">
        <v>76</v>
      </c>
    </row>
    <row r="33" spans="1:10" s="1148" customFormat="1" ht="18.2" customHeight="1">
      <c r="A33" s="473" t="s">
        <v>160</v>
      </c>
      <c r="B33" s="505" t="s">
        <v>180</v>
      </c>
      <c r="C33" s="657">
        <f t="shared" si="1"/>
        <v>273</v>
      </c>
      <c r="D33" s="1184">
        <v>135</v>
      </c>
      <c r="E33" s="1184">
        <v>138</v>
      </c>
      <c r="F33" s="657">
        <f t="shared" si="2"/>
        <v>542</v>
      </c>
      <c r="G33" s="1184">
        <v>293</v>
      </c>
      <c r="H33" s="1184">
        <v>249</v>
      </c>
      <c r="I33" s="1213">
        <v>157</v>
      </c>
      <c r="J33" s="1213">
        <v>101</v>
      </c>
    </row>
    <row r="34" spans="1:10" s="1148" customFormat="1" ht="18.2" customHeight="1">
      <c r="A34" s="473" t="s">
        <v>161</v>
      </c>
      <c r="B34" s="505" t="s">
        <v>190</v>
      </c>
      <c r="C34" s="657">
        <f t="shared" si="1"/>
        <v>1039</v>
      </c>
      <c r="D34" s="1184">
        <v>544</v>
      </c>
      <c r="E34" s="1184">
        <v>495</v>
      </c>
      <c r="F34" s="657">
        <f t="shared" si="2"/>
        <v>719</v>
      </c>
      <c r="G34" s="1184">
        <v>380</v>
      </c>
      <c r="H34" s="1184">
        <v>339</v>
      </c>
      <c r="I34" s="1213">
        <v>807</v>
      </c>
      <c r="J34" s="1213">
        <v>314</v>
      </c>
    </row>
    <row r="35" spans="1:10" s="1148" customFormat="1" ht="18.2" customHeight="1">
      <c r="A35" s="473" t="s">
        <v>162</v>
      </c>
      <c r="B35" s="505" t="s">
        <v>181</v>
      </c>
      <c r="C35" s="657">
        <f t="shared" si="1"/>
        <v>231</v>
      </c>
      <c r="D35" s="1184">
        <v>121</v>
      </c>
      <c r="E35" s="1184">
        <v>110</v>
      </c>
      <c r="F35" s="657">
        <f t="shared" si="2"/>
        <v>658</v>
      </c>
      <c r="G35" s="1184">
        <v>369</v>
      </c>
      <c r="H35" s="1184">
        <v>289</v>
      </c>
      <c r="I35" s="1213">
        <v>169</v>
      </c>
      <c r="J35" s="1213">
        <v>87</v>
      </c>
    </row>
    <row r="36" spans="1:10" s="1148" customFormat="1" ht="18.2" customHeight="1">
      <c r="A36" s="473" t="s">
        <v>163</v>
      </c>
      <c r="B36" s="505" t="s">
        <v>191</v>
      </c>
      <c r="C36" s="657">
        <f t="shared" si="1"/>
        <v>167</v>
      </c>
      <c r="D36" s="1184">
        <v>86</v>
      </c>
      <c r="E36" s="1184">
        <v>81</v>
      </c>
      <c r="F36" s="657">
        <f t="shared" si="2"/>
        <v>413</v>
      </c>
      <c r="G36" s="1184">
        <v>223</v>
      </c>
      <c r="H36" s="1184">
        <v>190</v>
      </c>
      <c r="I36" s="1213">
        <v>88</v>
      </c>
      <c r="J36" s="1213">
        <v>66</v>
      </c>
    </row>
    <row r="37" spans="1:10" s="1148" customFormat="1" ht="18.2" customHeight="1">
      <c r="A37" s="473" t="s">
        <v>164</v>
      </c>
      <c r="B37" s="505" t="s">
        <v>182</v>
      </c>
      <c r="C37" s="657">
        <f t="shared" si="1"/>
        <v>264</v>
      </c>
      <c r="D37" s="1184">
        <v>136</v>
      </c>
      <c r="E37" s="1184">
        <v>128</v>
      </c>
      <c r="F37" s="657">
        <f t="shared" si="2"/>
        <v>542</v>
      </c>
      <c r="G37" s="1184">
        <v>308</v>
      </c>
      <c r="H37" s="1184">
        <v>234</v>
      </c>
      <c r="I37" s="1213">
        <v>224</v>
      </c>
      <c r="J37" s="1213">
        <v>102</v>
      </c>
    </row>
    <row r="38" spans="1:10" s="1148" customFormat="1" ht="18.2" customHeight="1" thickBot="1">
      <c r="A38" s="475" t="s">
        <v>165</v>
      </c>
      <c r="B38" s="506" t="s">
        <v>192</v>
      </c>
      <c r="C38" s="657">
        <f t="shared" si="1"/>
        <v>32</v>
      </c>
      <c r="D38" s="1184">
        <v>15</v>
      </c>
      <c r="E38" s="1184">
        <v>17</v>
      </c>
      <c r="F38" s="657">
        <f t="shared" si="2"/>
        <v>70</v>
      </c>
      <c r="G38" s="1184">
        <v>35</v>
      </c>
      <c r="H38" s="1184">
        <v>35</v>
      </c>
      <c r="I38" s="1213">
        <v>43</v>
      </c>
      <c r="J38" s="1213">
        <v>28</v>
      </c>
    </row>
    <row r="39" spans="1:10" s="508" customFormat="1" ht="11.1" customHeight="1">
      <c r="A39" s="479" t="s">
        <v>110</v>
      </c>
      <c r="B39" s="507"/>
      <c r="C39" s="480"/>
      <c r="D39" s="480"/>
      <c r="E39" s="480"/>
      <c r="F39" s="480"/>
      <c r="G39" s="480"/>
      <c r="H39" s="480"/>
      <c r="I39" s="480"/>
      <c r="J39" s="481" t="s">
        <v>240</v>
      </c>
    </row>
    <row r="40" spans="1:10" s="1148" customFormat="1" ht="13.5" customHeight="1">
      <c r="C40" s="472"/>
      <c r="D40" s="472"/>
      <c r="E40" s="472"/>
      <c r="F40" s="472"/>
      <c r="G40" s="472"/>
      <c r="H40" s="472"/>
      <c r="I40" s="472"/>
      <c r="J40" s="472"/>
    </row>
    <row r="41" spans="1:10" s="1148" customFormat="1" ht="11.25">
      <c r="C41" s="471"/>
      <c r="D41" s="471"/>
      <c r="E41" s="471"/>
      <c r="F41" s="471"/>
      <c r="G41" s="471"/>
      <c r="H41" s="471"/>
      <c r="I41" s="471"/>
      <c r="J41" s="471"/>
    </row>
    <row r="42" spans="1:10" s="1148" customFormat="1" ht="11.25">
      <c r="C42" s="471"/>
      <c r="D42" s="471"/>
      <c r="E42" s="471"/>
      <c r="F42" s="471"/>
      <c r="G42" s="471"/>
      <c r="H42" s="471"/>
      <c r="I42" s="471"/>
      <c r="J42" s="471"/>
    </row>
    <row r="43" spans="1:10" s="1148" customFormat="1" ht="11.25">
      <c r="C43" s="471"/>
      <c r="D43" s="471"/>
      <c r="E43" s="471"/>
      <c r="F43" s="471"/>
      <c r="G43" s="471"/>
      <c r="H43" s="471"/>
      <c r="I43" s="471"/>
      <c r="J43" s="471"/>
    </row>
    <row r="44" spans="1:10" s="1148" customFormat="1" ht="11.25">
      <c r="C44" s="471"/>
      <c r="D44" s="471"/>
      <c r="E44" s="471"/>
      <c r="F44" s="471"/>
      <c r="G44" s="471"/>
      <c r="H44" s="471"/>
      <c r="I44" s="471"/>
      <c r="J44" s="471"/>
    </row>
    <row r="45" spans="1:10" s="1148" customFormat="1" ht="11.25">
      <c r="C45" s="471"/>
      <c r="D45" s="471"/>
      <c r="E45" s="471"/>
      <c r="F45" s="471"/>
      <c r="G45" s="471"/>
      <c r="H45" s="471"/>
      <c r="I45" s="471"/>
      <c r="J45" s="471"/>
    </row>
    <row r="46" spans="1:10" s="1148" customFormat="1" ht="11.25">
      <c r="C46" s="471"/>
      <c r="D46" s="471"/>
      <c r="E46" s="471"/>
      <c r="F46" s="471"/>
      <c r="G46" s="471"/>
      <c r="H46" s="471"/>
      <c r="I46" s="471"/>
      <c r="J46" s="471"/>
    </row>
    <row r="47" spans="1:10" s="1148" customFormat="1" ht="11.25">
      <c r="C47" s="471"/>
      <c r="D47" s="471"/>
      <c r="E47" s="471"/>
      <c r="F47" s="471"/>
      <c r="G47" s="471"/>
      <c r="H47" s="471"/>
      <c r="I47" s="471"/>
      <c r="J47" s="471"/>
    </row>
    <row r="48" spans="1:10" s="1148" customFormat="1" ht="11.25">
      <c r="C48" s="471"/>
      <c r="D48" s="471"/>
      <c r="E48" s="471"/>
      <c r="F48" s="471"/>
      <c r="G48" s="471"/>
      <c r="H48" s="471"/>
      <c r="I48" s="471"/>
      <c r="J48" s="471"/>
    </row>
    <row r="49" spans="3:10" s="1148" customFormat="1" ht="11.25">
      <c r="C49" s="471"/>
      <c r="D49" s="471"/>
      <c r="E49" s="471"/>
      <c r="F49" s="471"/>
      <c r="G49" s="471"/>
      <c r="H49" s="471"/>
      <c r="I49" s="471"/>
      <c r="J49" s="471"/>
    </row>
    <row r="50" spans="3:10" s="1148" customFormat="1" ht="11.25">
      <c r="C50" s="471"/>
      <c r="D50" s="471"/>
      <c r="E50" s="471"/>
      <c r="F50" s="471"/>
      <c r="G50" s="471"/>
      <c r="H50" s="471"/>
      <c r="I50" s="471"/>
      <c r="J50" s="471"/>
    </row>
    <row r="51" spans="3:10" s="1148" customFormat="1" ht="11.25">
      <c r="C51" s="471"/>
      <c r="D51" s="471"/>
      <c r="E51" s="471"/>
      <c r="F51" s="471"/>
      <c r="G51" s="471"/>
      <c r="H51" s="471"/>
      <c r="I51" s="471"/>
      <c r="J51" s="471"/>
    </row>
    <row r="52" spans="3:10" s="1148" customFormat="1" ht="11.25">
      <c r="C52" s="471"/>
      <c r="D52" s="471"/>
      <c r="E52" s="471"/>
      <c r="F52" s="471"/>
      <c r="G52" s="471"/>
      <c r="H52" s="471"/>
      <c r="I52" s="471"/>
      <c r="J52" s="471"/>
    </row>
    <row r="53" spans="3:10" s="1148" customFormat="1" ht="11.25">
      <c r="C53" s="471"/>
      <c r="D53" s="471"/>
      <c r="E53" s="471"/>
      <c r="F53" s="471"/>
      <c r="G53" s="471"/>
      <c r="H53" s="471"/>
      <c r="I53" s="471"/>
      <c r="J53" s="471"/>
    </row>
    <row r="54" spans="3:10" s="1148" customFormat="1" ht="11.25">
      <c r="C54" s="471"/>
      <c r="D54" s="471"/>
      <c r="E54" s="471"/>
      <c r="F54" s="471"/>
      <c r="G54" s="471"/>
      <c r="H54" s="471"/>
      <c r="I54" s="471"/>
      <c r="J54" s="471"/>
    </row>
    <row r="55" spans="3:10" s="1148" customFormat="1" ht="11.25">
      <c r="C55" s="471"/>
      <c r="D55" s="471"/>
      <c r="E55" s="471"/>
      <c r="F55" s="471"/>
      <c r="G55" s="471"/>
      <c r="H55" s="471"/>
      <c r="I55" s="471"/>
      <c r="J55" s="471"/>
    </row>
    <row r="56" spans="3:10" s="1148" customFormat="1" ht="11.25">
      <c r="C56" s="471"/>
      <c r="D56" s="471"/>
      <c r="E56" s="471"/>
      <c r="F56" s="471"/>
      <c r="G56" s="471"/>
      <c r="H56" s="471"/>
      <c r="I56" s="471"/>
      <c r="J56" s="471"/>
    </row>
    <row r="57" spans="3:10" s="1148" customFormat="1" ht="11.25">
      <c r="C57" s="471"/>
      <c r="D57" s="471"/>
      <c r="E57" s="471"/>
      <c r="F57" s="471"/>
      <c r="G57" s="471"/>
      <c r="H57" s="471"/>
      <c r="I57" s="471"/>
      <c r="J57" s="471"/>
    </row>
    <row r="58" spans="3:10" s="1148" customFormat="1" ht="11.25">
      <c r="C58" s="471"/>
      <c r="D58" s="471"/>
      <c r="E58" s="471"/>
      <c r="F58" s="471"/>
      <c r="G58" s="471"/>
      <c r="H58" s="471"/>
      <c r="I58" s="471"/>
      <c r="J58" s="471"/>
    </row>
    <row r="59" spans="3:10" s="1148" customFormat="1" ht="11.25">
      <c r="C59" s="471"/>
      <c r="D59" s="471"/>
      <c r="E59" s="471"/>
      <c r="F59" s="471"/>
      <c r="G59" s="471"/>
      <c r="H59" s="471"/>
      <c r="I59" s="471"/>
      <c r="J59" s="471"/>
    </row>
    <row r="60" spans="3:10" s="1148" customFormat="1" ht="11.25">
      <c r="C60" s="471"/>
      <c r="D60" s="471"/>
      <c r="E60" s="471"/>
      <c r="F60" s="471"/>
      <c r="G60" s="471"/>
      <c r="H60" s="471"/>
      <c r="I60" s="471"/>
      <c r="J60" s="471"/>
    </row>
    <row r="61" spans="3:10" s="1148" customFormat="1" ht="11.25">
      <c r="C61" s="471"/>
      <c r="D61" s="471"/>
      <c r="E61" s="471"/>
      <c r="F61" s="471"/>
      <c r="G61" s="471"/>
      <c r="H61" s="471"/>
      <c r="I61" s="471"/>
      <c r="J61" s="471"/>
    </row>
    <row r="62" spans="3:10" s="1148" customFormat="1" ht="11.25">
      <c r="C62" s="471"/>
      <c r="D62" s="471"/>
      <c r="E62" s="471"/>
      <c r="F62" s="471"/>
      <c r="G62" s="471"/>
      <c r="H62" s="471"/>
      <c r="I62" s="471"/>
      <c r="J62" s="471"/>
    </row>
    <row r="63" spans="3:10" s="1148" customFormat="1" ht="11.25">
      <c r="C63" s="471"/>
      <c r="D63" s="471"/>
      <c r="E63" s="471"/>
      <c r="F63" s="471"/>
      <c r="G63" s="471"/>
      <c r="H63" s="471"/>
      <c r="I63" s="471"/>
      <c r="J63" s="471"/>
    </row>
    <row r="64" spans="3:10" s="1148" customFormat="1" ht="11.25">
      <c r="C64" s="471"/>
      <c r="D64" s="471"/>
      <c r="E64" s="471"/>
      <c r="F64" s="471"/>
      <c r="G64" s="471"/>
      <c r="H64" s="471"/>
      <c r="I64" s="471"/>
      <c r="J64" s="471"/>
    </row>
    <row r="65" spans="3:10" s="1148" customFormat="1" ht="11.25">
      <c r="C65" s="471"/>
      <c r="D65" s="471"/>
      <c r="E65" s="471"/>
      <c r="F65" s="471"/>
      <c r="G65" s="471"/>
      <c r="H65" s="471"/>
      <c r="I65" s="471"/>
      <c r="J65" s="471"/>
    </row>
    <row r="66" spans="3:10" s="1148" customFormat="1" ht="11.25">
      <c r="C66" s="471"/>
      <c r="D66" s="471"/>
      <c r="E66" s="471"/>
      <c r="F66" s="471"/>
      <c r="G66" s="471"/>
      <c r="H66" s="471"/>
      <c r="I66" s="471"/>
      <c r="J66" s="471"/>
    </row>
    <row r="67" spans="3:10" s="1148" customFormat="1" ht="11.25">
      <c r="C67" s="471"/>
      <c r="D67" s="471"/>
      <c r="E67" s="471"/>
      <c r="F67" s="471"/>
      <c r="G67" s="471"/>
      <c r="H67" s="471"/>
      <c r="I67" s="471"/>
      <c r="J67" s="471"/>
    </row>
    <row r="68" spans="3:10" s="1148" customFormat="1" ht="11.25">
      <c r="C68" s="471"/>
      <c r="D68" s="471"/>
      <c r="E68" s="471"/>
      <c r="F68" s="471"/>
      <c r="G68" s="471"/>
      <c r="H68" s="471"/>
      <c r="I68" s="471"/>
      <c r="J68" s="471"/>
    </row>
    <row r="69" spans="3:10" s="1148" customFormat="1" ht="11.25">
      <c r="C69" s="471"/>
      <c r="D69" s="471"/>
      <c r="E69" s="471"/>
      <c r="F69" s="471"/>
      <c r="G69" s="471"/>
      <c r="H69" s="471"/>
      <c r="I69" s="471"/>
      <c r="J69" s="471"/>
    </row>
    <row r="70" spans="3:10" s="1148" customFormat="1" ht="11.25">
      <c r="C70" s="471"/>
      <c r="D70" s="471"/>
      <c r="E70" s="471"/>
      <c r="F70" s="471"/>
      <c r="G70" s="471"/>
      <c r="H70" s="471"/>
      <c r="I70" s="471"/>
      <c r="J70" s="471"/>
    </row>
    <row r="71" spans="3:10" s="1148" customFormat="1" ht="11.25">
      <c r="C71" s="471"/>
      <c r="D71" s="471"/>
      <c r="E71" s="471"/>
      <c r="F71" s="471"/>
      <c r="G71" s="471"/>
      <c r="H71" s="471"/>
      <c r="I71" s="471"/>
      <c r="J71" s="471"/>
    </row>
    <row r="72" spans="3:10" s="1148" customFormat="1" ht="11.25">
      <c r="C72" s="471"/>
      <c r="D72" s="471"/>
      <c r="E72" s="471"/>
      <c r="F72" s="471"/>
      <c r="G72" s="471"/>
      <c r="H72" s="471"/>
      <c r="I72" s="471"/>
      <c r="J72" s="471"/>
    </row>
    <row r="73" spans="3:10" s="1148" customFormat="1" ht="11.25">
      <c r="C73" s="471"/>
      <c r="D73" s="471"/>
      <c r="E73" s="471"/>
      <c r="F73" s="471"/>
      <c r="G73" s="471"/>
      <c r="H73" s="471"/>
      <c r="I73" s="471"/>
      <c r="J73" s="471"/>
    </row>
    <row r="74" spans="3:10" s="1148" customFormat="1" ht="11.25">
      <c r="C74" s="471"/>
      <c r="D74" s="471"/>
      <c r="E74" s="471"/>
      <c r="F74" s="471"/>
      <c r="G74" s="471"/>
      <c r="H74" s="471"/>
      <c r="I74" s="471"/>
      <c r="J74" s="471"/>
    </row>
    <row r="75" spans="3:10" s="1148" customFormat="1" ht="11.25">
      <c r="C75" s="471"/>
      <c r="D75" s="471"/>
      <c r="E75" s="471"/>
      <c r="F75" s="471"/>
      <c r="G75" s="471"/>
      <c r="H75" s="471"/>
      <c r="I75" s="471"/>
      <c r="J75" s="471"/>
    </row>
    <row r="76" spans="3:10" s="1148" customFormat="1" ht="11.25">
      <c r="C76" s="471"/>
      <c r="D76" s="471"/>
      <c r="E76" s="471"/>
      <c r="F76" s="471"/>
      <c r="G76" s="471"/>
      <c r="H76" s="471"/>
      <c r="I76" s="471"/>
      <c r="J76" s="471"/>
    </row>
    <row r="77" spans="3:10" s="1148" customFormat="1" ht="11.25">
      <c r="C77" s="471"/>
      <c r="D77" s="471"/>
      <c r="E77" s="471"/>
      <c r="F77" s="471"/>
      <c r="G77" s="471"/>
      <c r="H77" s="471"/>
      <c r="I77" s="471"/>
      <c r="J77" s="471"/>
    </row>
    <row r="78" spans="3:10" s="1148" customFormat="1" ht="11.25">
      <c r="C78" s="471"/>
      <c r="D78" s="471"/>
      <c r="E78" s="471"/>
      <c r="F78" s="471"/>
      <c r="G78" s="471"/>
      <c r="H78" s="471"/>
      <c r="I78" s="471"/>
      <c r="J78" s="471"/>
    </row>
    <row r="79" spans="3:10" s="1148" customFormat="1" ht="11.25">
      <c r="C79" s="471"/>
      <c r="D79" s="471"/>
      <c r="E79" s="471"/>
      <c r="F79" s="471"/>
      <c r="G79" s="471"/>
      <c r="H79" s="471"/>
      <c r="I79" s="471"/>
      <c r="J79" s="471"/>
    </row>
    <row r="80" spans="3:10" s="1148" customFormat="1" ht="11.25">
      <c r="C80" s="471"/>
      <c r="D80" s="471"/>
      <c r="E80" s="471"/>
      <c r="F80" s="471"/>
      <c r="G80" s="471"/>
      <c r="H80" s="471"/>
      <c r="I80" s="471"/>
      <c r="J80" s="471"/>
    </row>
    <row r="81" spans="3:10" s="1148" customFormat="1" ht="11.25">
      <c r="C81" s="471"/>
      <c r="D81" s="471"/>
      <c r="E81" s="471"/>
      <c r="F81" s="471"/>
      <c r="G81" s="471"/>
      <c r="H81" s="471"/>
      <c r="I81" s="471"/>
      <c r="J81" s="471"/>
    </row>
    <row r="82" spans="3:10" s="1148" customFormat="1" ht="11.25">
      <c r="C82" s="471"/>
      <c r="D82" s="471"/>
      <c r="E82" s="471"/>
      <c r="F82" s="471"/>
      <c r="G82" s="471"/>
      <c r="H82" s="471"/>
      <c r="I82" s="471"/>
      <c r="J82" s="471"/>
    </row>
    <row r="83" spans="3:10" s="1148" customFormat="1" ht="11.25">
      <c r="C83" s="471"/>
      <c r="D83" s="471"/>
      <c r="E83" s="471"/>
      <c r="F83" s="471"/>
      <c r="G83" s="471"/>
      <c r="H83" s="471"/>
      <c r="I83" s="471"/>
      <c r="J83" s="471"/>
    </row>
    <row r="84" spans="3:10" s="1148" customFormat="1" ht="11.25">
      <c r="C84" s="471"/>
      <c r="D84" s="471"/>
      <c r="E84" s="471"/>
      <c r="F84" s="471"/>
      <c r="G84" s="471"/>
      <c r="H84" s="471"/>
      <c r="I84" s="471"/>
      <c r="J84" s="471"/>
    </row>
    <row r="85" spans="3:10" s="1148" customFormat="1" ht="11.25">
      <c r="C85" s="471"/>
      <c r="D85" s="471"/>
      <c r="E85" s="471"/>
      <c r="F85" s="471"/>
      <c r="G85" s="471"/>
      <c r="H85" s="471"/>
      <c r="I85" s="471"/>
      <c r="J85" s="471"/>
    </row>
    <row r="86" spans="3:10" s="1148" customFormat="1" ht="11.25">
      <c r="C86" s="471"/>
      <c r="D86" s="471"/>
      <c r="E86" s="471"/>
      <c r="F86" s="471"/>
      <c r="G86" s="471"/>
      <c r="H86" s="471"/>
      <c r="I86" s="471"/>
      <c r="J86" s="471"/>
    </row>
    <row r="87" spans="3:10" s="1148" customFormat="1" ht="11.25">
      <c r="C87" s="471"/>
      <c r="D87" s="471"/>
      <c r="E87" s="471"/>
      <c r="F87" s="471"/>
      <c r="G87" s="471"/>
      <c r="H87" s="471"/>
      <c r="I87" s="471"/>
      <c r="J87" s="471"/>
    </row>
    <row r="88" spans="3:10" s="1148" customFormat="1" ht="11.25">
      <c r="C88" s="471"/>
      <c r="D88" s="471"/>
      <c r="E88" s="471"/>
      <c r="F88" s="471"/>
      <c r="G88" s="471"/>
      <c r="H88" s="471"/>
      <c r="I88" s="471"/>
      <c r="J88" s="471"/>
    </row>
    <row r="89" spans="3:10" s="1148" customFormat="1" ht="11.25">
      <c r="C89" s="471"/>
      <c r="D89" s="471"/>
      <c r="E89" s="471"/>
      <c r="F89" s="471"/>
      <c r="G89" s="471"/>
      <c r="H89" s="471"/>
      <c r="I89" s="471"/>
      <c r="J89" s="471"/>
    </row>
    <row r="90" spans="3:10" s="1148" customFormat="1" ht="11.25">
      <c r="C90" s="471"/>
      <c r="D90" s="471"/>
      <c r="E90" s="471"/>
      <c r="F90" s="471"/>
      <c r="G90" s="471"/>
      <c r="H90" s="471"/>
      <c r="I90" s="471"/>
      <c r="J90" s="471"/>
    </row>
    <row r="91" spans="3:10" s="1148" customFormat="1" ht="11.25">
      <c r="C91" s="471"/>
      <c r="D91" s="471"/>
      <c r="E91" s="471"/>
      <c r="F91" s="471"/>
      <c r="G91" s="471"/>
      <c r="H91" s="471"/>
      <c r="I91" s="471"/>
      <c r="J91" s="471"/>
    </row>
    <row r="92" spans="3:10" s="1148" customFormat="1" ht="11.25">
      <c r="C92" s="471"/>
      <c r="D92" s="471"/>
      <c r="E92" s="471"/>
      <c r="F92" s="471"/>
      <c r="G92" s="471"/>
      <c r="H92" s="471"/>
      <c r="I92" s="471"/>
      <c r="J92" s="471"/>
    </row>
    <row r="93" spans="3:10" s="1148" customFormat="1" ht="11.25">
      <c r="C93" s="471"/>
      <c r="D93" s="471"/>
      <c r="E93" s="471"/>
      <c r="F93" s="471"/>
      <c r="G93" s="471"/>
      <c r="H93" s="471"/>
      <c r="I93" s="471"/>
      <c r="J93" s="471"/>
    </row>
    <row r="94" spans="3:10" s="1148" customFormat="1" ht="11.25">
      <c r="C94" s="471"/>
      <c r="D94" s="471"/>
      <c r="E94" s="471"/>
      <c r="F94" s="471"/>
      <c r="G94" s="471"/>
      <c r="H94" s="471"/>
      <c r="I94" s="471"/>
      <c r="J94" s="471"/>
    </row>
    <row r="95" spans="3:10" s="1148" customFormat="1" ht="11.25">
      <c r="C95" s="471"/>
      <c r="D95" s="471"/>
      <c r="E95" s="471"/>
      <c r="F95" s="471"/>
      <c r="G95" s="471"/>
      <c r="H95" s="471"/>
      <c r="I95" s="471"/>
      <c r="J95" s="471"/>
    </row>
    <row r="96" spans="3:10" s="1148" customFormat="1" ht="11.25">
      <c r="C96" s="471"/>
      <c r="D96" s="471"/>
      <c r="E96" s="471"/>
      <c r="F96" s="471"/>
      <c r="G96" s="471"/>
      <c r="H96" s="471"/>
      <c r="I96" s="471"/>
      <c r="J96" s="471"/>
    </row>
    <row r="97" spans="3:10" s="1148" customFormat="1" ht="11.25">
      <c r="C97" s="471"/>
      <c r="D97" s="471"/>
      <c r="E97" s="471"/>
      <c r="F97" s="471"/>
      <c r="G97" s="471"/>
      <c r="H97" s="471"/>
      <c r="I97" s="471"/>
      <c r="J97" s="471"/>
    </row>
    <row r="98" spans="3:10" s="1148" customFormat="1" ht="11.25">
      <c r="C98" s="471"/>
      <c r="D98" s="471"/>
      <c r="E98" s="471"/>
      <c r="F98" s="471"/>
      <c r="G98" s="471"/>
      <c r="H98" s="471"/>
      <c r="I98" s="471"/>
      <c r="J98" s="471"/>
    </row>
    <row r="99" spans="3:10" s="1148" customFormat="1" ht="11.25">
      <c r="C99" s="471"/>
      <c r="D99" s="471"/>
      <c r="E99" s="471"/>
      <c r="F99" s="471"/>
      <c r="G99" s="471"/>
      <c r="H99" s="471"/>
      <c r="I99" s="471"/>
      <c r="J99" s="471"/>
    </row>
    <row r="100" spans="3:10" s="1148" customFormat="1" ht="11.25">
      <c r="C100" s="471"/>
      <c r="D100" s="471"/>
      <c r="E100" s="471"/>
      <c r="F100" s="471"/>
      <c r="G100" s="471"/>
      <c r="H100" s="471"/>
      <c r="I100" s="471"/>
      <c r="J100" s="471"/>
    </row>
  </sheetData>
  <sheetProtection selectLockedCells="1"/>
  <mergeCells count="19">
    <mergeCell ref="A15:B15"/>
    <mergeCell ref="A6:B9"/>
    <mergeCell ref="A14:B14"/>
    <mergeCell ref="A10:B10"/>
    <mergeCell ref="A11:B11"/>
    <mergeCell ref="A12:B12"/>
    <mergeCell ref="A13:B13"/>
    <mergeCell ref="F8:F9"/>
    <mergeCell ref="G8:G9"/>
    <mergeCell ref="A3:J3"/>
    <mergeCell ref="A4:J4"/>
    <mergeCell ref="C6:E7"/>
    <mergeCell ref="F6:H7"/>
    <mergeCell ref="H8:H9"/>
    <mergeCell ref="I6:I9"/>
    <mergeCell ref="J6:J9"/>
    <mergeCell ref="C8:C9"/>
    <mergeCell ref="D8:D9"/>
    <mergeCell ref="E8:E9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96"/>
  <sheetViews>
    <sheetView showGridLines="0" view="pageBreakPreview" zoomScale="85" zoomScaleNormal="75" zoomScaleSheetLayoutView="85" workbookViewId="0">
      <selection activeCell="F34" sqref="F34"/>
    </sheetView>
  </sheetViews>
  <sheetFormatPr defaultRowHeight="14.25"/>
  <cols>
    <col min="1" max="1" width="11.125" style="42" customWidth="1"/>
    <col min="2" max="2" width="11.875" style="40" customWidth="1"/>
    <col min="3" max="3" width="11.875" style="41" customWidth="1"/>
    <col min="4" max="4" width="11.875" style="40" customWidth="1"/>
    <col min="5" max="5" width="11.875" style="41" customWidth="1"/>
    <col min="6" max="6" width="11.875" style="40" customWidth="1"/>
    <col min="7" max="7" width="11.875" style="41" customWidth="1"/>
    <col min="8" max="8" width="11.625" style="41" customWidth="1"/>
    <col min="9" max="9" width="11.875" style="40" customWidth="1"/>
    <col min="10" max="10" width="11.875" style="41" customWidth="1"/>
    <col min="11" max="11" width="11.875" style="40" customWidth="1"/>
    <col min="12" max="13" width="11.875" style="41" customWidth="1"/>
    <col min="14" max="14" width="11.25" style="41" customWidth="1"/>
    <col min="15" max="15" width="0" style="1" hidden="1" customWidth="1"/>
    <col min="16" max="16" width="0.125" style="1" hidden="1" customWidth="1"/>
    <col min="17" max="18" width="0" style="1" hidden="1" customWidth="1"/>
    <col min="19" max="19" width="11.125" style="42" customWidth="1"/>
    <col min="20" max="16384" width="9" style="1"/>
  </cols>
  <sheetData>
    <row r="1" spans="1:19" ht="14.1" customHeight="1">
      <c r="A1" s="106"/>
      <c r="G1" s="2" t="s">
        <v>130</v>
      </c>
      <c r="H1" s="106" t="s">
        <v>254</v>
      </c>
      <c r="S1" s="2"/>
    </row>
    <row r="2" spans="1:19" ht="14.1" customHeight="1">
      <c r="A2" s="106"/>
      <c r="G2" s="2"/>
      <c r="H2" s="2"/>
      <c r="I2" s="106"/>
      <c r="S2" s="2"/>
    </row>
    <row r="3" spans="1:19" s="4" customFormat="1" ht="24" customHeight="1">
      <c r="A3" s="1718" t="s">
        <v>127</v>
      </c>
      <c r="B3" s="1718"/>
      <c r="C3" s="1718"/>
      <c r="D3" s="1718"/>
      <c r="E3" s="1718"/>
      <c r="F3" s="1718"/>
      <c r="G3" s="1718"/>
      <c r="H3" s="1718" t="s">
        <v>255</v>
      </c>
      <c r="I3" s="1720"/>
      <c r="J3" s="1718"/>
      <c r="K3" s="1718"/>
      <c r="L3" s="1718"/>
      <c r="M3" s="1718"/>
      <c r="N3" s="1718"/>
      <c r="O3" s="32"/>
      <c r="P3" s="32"/>
      <c r="Q3" s="32"/>
      <c r="R3" s="32"/>
      <c r="S3" s="32"/>
    </row>
    <row r="4" spans="1:19" s="5" customFormat="1" ht="20.100000000000001" customHeight="1">
      <c r="A4" s="1719" t="s">
        <v>243</v>
      </c>
      <c r="B4" s="1719"/>
      <c r="C4" s="1719"/>
      <c r="D4" s="1719"/>
      <c r="E4" s="1719"/>
      <c r="F4" s="1719"/>
      <c r="G4" s="1719"/>
      <c r="H4" s="1719" t="s">
        <v>256</v>
      </c>
      <c r="I4" s="1721"/>
      <c r="J4" s="1719"/>
      <c r="K4" s="1719"/>
      <c r="L4" s="1719"/>
      <c r="M4" s="1719"/>
      <c r="N4" s="1719"/>
      <c r="O4" s="22"/>
      <c r="P4" s="22"/>
      <c r="Q4" s="22"/>
      <c r="R4" s="22"/>
      <c r="S4" s="22"/>
    </row>
    <row r="5" spans="1:19" s="111" customFormat="1" ht="18" customHeight="1" thickBot="1">
      <c r="A5" s="6" t="s">
        <v>11</v>
      </c>
      <c r="G5" s="113" t="s">
        <v>220</v>
      </c>
      <c r="H5" s="6" t="s">
        <v>142</v>
      </c>
      <c r="N5" s="113" t="s">
        <v>220</v>
      </c>
    </row>
    <row r="6" spans="1:19" s="7" customFormat="1" ht="13.5" customHeight="1">
      <c r="A6" s="1715" t="s">
        <v>897</v>
      </c>
      <c r="B6" s="1724" t="s">
        <v>137</v>
      </c>
      <c r="C6" s="1725"/>
      <c r="D6" s="1725"/>
      <c r="E6" s="1726"/>
      <c r="F6" s="1736" t="s">
        <v>898</v>
      </c>
      <c r="G6" s="1737"/>
      <c r="H6" s="1715" t="s">
        <v>897</v>
      </c>
      <c r="I6" s="1730" t="s">
        <v>136</v>
      </c>
      <c r="J6" s="1730"/>
      <c r="K6" s="1730"/>
      <c r="L6" s="1731"/>
      <c r="M6" s="1732" t="s">
        <v>899</v>
      </c>
      <c r="N6" s="1733"/>
      <c r="O6" s="24"/>
      <c r="P6" s="8"/>
      <c r="Q6" s="8"/>
      <c r="R6" s="23"/>
    </row>
    <row r="7" spans="1:19" s="7" customFormat="1" ht="13.5" customHeight="1">
      <c r="A7" s="1722"/>
      <c r="B7" s="1727" t="s">
        <v>900</v>
      </c>
      <c r="C7" s="1728"/>
      <c r="D7" s="1728"/>
      <c r="E7" s="1729"/>
      <c r="F7" s="1738"/>
      <c r="G7" s="1739"/>
      <c r="H7" s="1716"/>
      <c r="I7" s="46"/>
      <c r="J7" s="1714" t="s">
        <v>901</v>
      </c>
      <c r="K7" s="1714"/>
      <c r="L7" s="43"/>
      <c r="M7" s="1734"/>
      <c r="N7" s="1735"/>
      <c r="O7" s="9"/>
      <c r="P7" s="11"/>
      <c r="Q7" s="11"/>
      <c r="R7" s="10"/>
    </row>
    <row r="8" spans="1:19" s="7" customFormat="1" ht="19.5" customHeight="1">
      <c r="A8" s="1722"/>
      <c r="B8" s="48" t="s">
        <v>183</v>
      </c>
      <c r="C8" s="49"/>
      <c r="D8" s="50" t="s">
        <v>184</v>
      </c>
      <c r="E8" s="49"/>
      <c r="F8" s="1738"/>
      <c r="G8" s="1739"/>
      <c r="H8" s="1716"/>
      <c r="I8" s="45" t="s">
        <v>183</v>
      </c>
      <c r="J8" s="52"/>
      <c r="K8" s="45" t="s">
        <v>184</v>
      </c>
      <c r="L8" s="53"/>
      <c r="M8" s="1734"/>
      <c r="N8" s="1735"/>
      <c r="O8" s="9"/>
      <c r="P8" s="11"/>
      <c r="Q8" s="11"/>
      <c r="R8" s="10"/>
    </row>
    <row r="9" spans="1:19" s="7" customFormat="1" ht="14.1" customHeight="1">
      <c r="A9" s="1722"/>
      <c r="B9" s="54" t="s">
        <v>880</v>
      </c>
      <c r="C9" s="55" t="s">
        <v>223</v>
      </c>
      <c r="D9" s="45" t="s">
        <v>881</v>
      </c>
      <c r="E9" s="55" t="s">
        <v>223</v>
      </c>
      <c r="F9" s="51"/>
      <c r="G9" s="56" t="s">
        <v>882</v>
      </c>
      <c r="H9" s="1716"/>
      <c r="I9" s="45" t="s">
        <v>880</v>
      </c>
      <c r="J9" s="55" t="s">
        <v>223</v>
      </c>
      <c r="K9" s="45" t="s">
        <v>881</v>
      </c>
      <c r="L9" s="55" t="s">
        <v>223</v>
      </c>
      <c r="M9" s="47"/>
      <c r="N9" s="56" t="s">
        <v>223</v>
      </c>
      <c r="O9" s="9"/>
      <c r="P9" s="11"/>
      <c r="Q9" s="11"/>
      <c r="R9" s="10"/>
    </row>
    <row r="10" spans="1:19" s="7" customFormat="1" ht="14.1" customHeight="1">
      <c r="A10" s="1723"/>
      <c r="B10" s="57"/>
      <c r="C10" s="58" t="s">
        <v>883</v>
      </c>
      <c r="D10" s="25"/>
      <c r="E10" s="58" t="s">
        <v>883</v>
      </c>
      <c r="F10" s="59"/>
      <c r="G10" s="60" t="s">
        <v>883</v>
      </c>
      <c r="H10" s="1717"/>
      <c r="I10" s="25"/>
      <c r="J10" s="58" t="s">
        <v>883</v>
      </c>
      <c r="K10" s="25"/>
      <c r="L10" s="58" t="s">
        <v>883</v>
      </c>
      <c r="M10" s="60"/>
      <c r="N10" s="60" t="s">
        <v>883</v>
      </c>
      <c r="O10" s="12"/>
      <c r="P10" s="13"/>
      <c r="Q10" s="13"/>
      <c r="R10" s="34"/>
    </row>
    <row r="11" spans="1:19" s="28" customFormat="1" ht="27.95" customHeight="1">
      <c r="A11" s="61" t="s">
        <v>239</v>
      </c>
      <c r="B11" s="18">
        <v>380925</v>
      </c>
      <c r="C11" s="19">
        <v>14.021650967730418</v>
      </c>
      <c r="D11" s="18">
        <v>395536</v>
      </c>
      <c r="E11" s="19">
        <v>14.559474272290393</v>
      </c>
      <c r="F11" s="18">
        <v>238805</v>
      </c>
      <c r="G11" s="19">
        <v>8.7902877452224519</v>
      </c>
      <c r="H11" s="107" t="s">
        <v>239</v>
      </c>
      <c r="I11" s="18">
        <v>142120</v>
      </c>
      <c r="J11" s="19">
        <v>5.2313632225079658</v>
      </c>
      <c r="K11" s="18">
        <v>156731</v>
      </c>
      <c r="L11" s="19">
        <v>5.7691865270679425</v>
      </c>
      <c r="M11" s="18">
        <v>-14611</v>
      </c>
      <c r="N11" s="19">
        <v>-0.53782330455997673</v>
      </c>
      <c r="O11" s="7"/>
      <c r="P11" s="7"/>
      <c r="Q11" s="7"/>
      <c r="R11" s="7"/>
    </row>
    <row r="12" spans="1:19" s="7" customFormat="1" ht="27.95" customHeight="1">
      <c r="A12" s="61" t="s">
        <v>238</v>
      </c>
      <c r="B12" s="18">
        <v>363297</v>
      </c>
      <c r="C12" s="19">
        <v>13.394062432773362</v>
      </c>
      <c r="D12" s="18">
        <v>377397</v>
      </c>
      <c r="E12" s="19">
        <v>13.913902344201489</v>
      </c>
      <c r="F12" s="18">
        <v>229333</v>
      </c>
      <c r="G12" s="19">
        <v>8.4550671211026067</v>
      </c>
      <c r="H12" s="107" t="s">
        <v>238</v>
      </c>
      <c r="I12" s="18">
        <v>133964</v>
      </c>
      <c r="J12" s="19">
        <v>4.9389953116707561</v>
      </c>
      <c r="K12" s="18">
        <v>148064</v>
      </c>
      <c r="L12" s="19">
        <v>5.4588352230988839</v>
      </c>
      <c r="M12" s="18">
        <v>-14100</v>
      </c>
      <c r="N12" s="19">
        <v>-0.51983991142812735</v>
      </c>
    </row>
    <row r="13" spans="1:19" s="7" customFormat="1" ht="27.95" customHeight="1">
      <c r="A13" s="61" t="s">
        <v>266</v>
      </c>
      <c r="B13" s="98">
        <v>367244</v>
      </c>
      <c r="C13" s="99">
        <v>13.564232538142987</v>
      </c>
      <c r="D13" s="98">
        <v>375551</v>
      </c>
      <c r="E13" s="99">
        <v>13.871053288636812</v>
      </c>
      <c r="F13" s="98">
        <v>228016</v>
      </c>
      <c r="G13" s="99">
        <v>8.4218177735162758</v>
      </c>
      <c r="H13" s="107" t="s">
        <v>266</v>
      </c>
      <c r="I13" s="98">
        <v>139228</v>
      </c>
      <c r="J13" s="99">
        <v>5.1424147646267109</v>
      </c>
      <c r="K13" s="98">
        <v>147535</v>
      </c>
      <c r="L13" s="99">
        <v>5.4492355151205345</v>
      </c>
      <c r="M13" s="98">
        <v>-8307</v>
      </c>
      <c r="N13" s="99">
        <v>-0.30682075049382368</v>
      </c>
    </row>
    <row r="14" spans="1:19" s="7" customFormat="1" ht="27.95" customHeight="1">
      <c r="A14" s="61" t="s">
        <v>406</v>
      </c>
      <c r="B14" s="98">
        <v>354575</v>
      </c>
      <c r="C14" s="99">
        <v>13.054945645660625</v>
      </c>
      <c r="D14" s="98">
        <v>358127</v>
      </c>
      <c r="E14" s="99">
        <v>13.185725218200673</v>
      </c>
      <c r="F14" s="98">
        <v>217642</v>
      </c>
      <c r="G14" s="99">
        <v>8.0132679410924919</v>
      </c>
      <c r="H14" s="107" t="s">
        <v>406</v>
      </c>
      <c r="I14" s="98">
        <v>136933</v>
      </c>
      <c r="J14" s="99">
        <v>5.0416777045681354</v>
      </c>
      <c r="K14" s="98">
        <v>140485</v>
      </c>
      <c r="L14" s="99">
        <v>5.1724572771081805</v>
      </c>
      <c r="M14" s="98">
        <v>-3552</v>
      </c>
      <c r="N14" s="99">
        <v>-0.13077957254004527</v>
      </c>
    </row>
    <row r="15" spans="1:19" s="28" customFormat="1" ht="27.75" customHeight="1">
      <c r="A15" s="62" t="s">
        <v>695</v>
      </c>
      <c r="B15" s="80">
        <f>IF(F15+I15=SUM(B17:B28),SUM(B17:B28),"error")</f>
        <v>363511</v>
      </c>
      <c r="C15" s="104">
        <f>B15/$B$34*100</f>
        <v>13.383956417118354</v>
      </c>
      <c r="D15" s="80">
        <f>IF(SUM(F15,K15)=SUM(D17:D28),SUM(D17:D28),"error")</f>
        <v>358695</v>
      </c>
      <c r="E15" s="104">
        <f>D15/$B$34*100</f>
        <v>13.206638167863607</v>
      </c>
      <c r="F15" s="80">
        <f>SUM(F17:F28)</f>
        <v>223534</v>
      </c>
      <c r="G15" s="104">
        <f>F15/$B$34*100</f>
        <v>8.2302029752720944</v>
      </c>
      <c r="H15" s="62" t="s">
        <v>695</v>
      </c>
      <c r="I15" s="80">
        <f>SUM(I17:I28)</f>
        <v>139977</v>
      </c>
      <c r="J15" s="104">
        <f>I15/$B$34*100</f>
        <v>5.1537534418462601</v>
      </c>
      <c r="K15" s="80">
        <f>SUM(K17:K28)</f>
        <v>135161</v>
      </c>
      <c r="L15" s="104">
        <f>K15/$B$34*100</f>
        <v>4.9764351925915138</v>
      </c>
      <c r="M15" s="80">
        <f>IF(SUM(M17:M28)=(I15-K15),SUM(M17:M28),"error")</f>
        <v>4816</v>
      </c>
      <c r="N15" s="104">
        <f>M15/$B$34*100</f>
        <v>0.17731824925474607</v>
      </c>
    </row>
    <row r="16" spans="1:19" s="7" customFormat="1" ht="10.15" customHeight="1">
      <c r="A16" s="63"/>
      <c r="B16" s="79"/>
      <c r="C16" s="90"/>
      <c r="D16" s="79"/>
      <c r="E16" s="90"/>
      <c r="F16" s="79"/>
      <c r="G16" s="90"/>
      <c r="H16" s="108"/>
      <c r="I16" s="79"/>
      <c r="J16" s="90"/>
      <c r="K16" s="79"/>
      <c r="L16" s="90"/>
      <c r="M16" s="79"/>
      <c r="N16" s="90"/>
      <c r="O16" s="18"/>
      <c r="P16" s="18"/>
      <c r="Q16" s="18"/>
      <c r="R16" s="18"/>
    </row>
    <row r="17" spans="1:22" s="7" customFormat="1" ht="28.5" customHeight="1">
      <c r="A17" s="33" t="s">
        <v>884</v>
      </c>
      <c r="B17" s="138">
        <v>29095</v>
      </c>
      <c r="C17" s="81">
        <f>B17/$B$34*100</f>
        <v>1.0712363916251737</v>
      </c>
      <c r="D17" s="138">
        <v>30881</v>
      </c>
      <c r="E17" s="81">
        <f>D17/$B$34*100</f>
        <v>1.1369943636286988</v>
      </c>
      <c r="F17" s="138">
        <v>18172</v>
      </c>
      <c r="G17" s="81">
        <f t="shared" ref="G17:G28" si="0">F17/$B$34*100</f>
        <v>0.66906711492052429</v>
      </c>
      <c r="H17" s="33" t="s">
        <v>884</v>
      </c>
      <c r="I17" s="138">
        <v>10923</v>
      </c>
      <c r="J17" s="81">
        <f t="shared" ref="J17:J28" si="1">I17/$B$34*100</f>
        <v>0.40216927670464936</v>
      </c>
      <c r="K17" s="138">
        <v>12709</v>
      </c>
      <c r="L17" s="81">
        <f t="shared" ref="L17:L28" si="2">K17/$B$34*100</f>
        <v>0.46792724870817431</v>
      </c>
      <c r="M17" s="139">
        <v>-1786</v>
      </c>
      <c r="N17" s="81">
        <f t="shared" ref="N17:N28" si="3">M17/$B$34*100</f>
        <v>-6.5757972003525011E-2</v>
      </c>
      <c r="T17" s="73"/>
    </row>
    <row r="18" spans="1:22" s="7" customFormat="1" ht="28.5" customHeight="1">
      <c r="A18" s="33" t="s">
        <v>885</v>
      </c>
      <c r="B18" s="138">
        <v>34190</v>
      </c>
      <c r="C18" s="81">
        <f t="shared" ref="C18:E28" si="4">B18/$B$34*100</f>
        <v>1.2588270228446361</v>
      </c>
      <c r="D18" s="138">
        <v>35980</v>
      </c>
      <c r="E18" s="81">
        <f t="shared" si="4"/>
        <v>1.3247322691415622</v>
      </c>
      <c r="F18" s="138">
        <v>20472</v>
      </c>
      <c r="G18" s="81">
        <f t="shared" si="0"/>
        <v>0.75374983362607162</v>
      </c>
      <c r="H18" s="33" t="s">
        <v>885</v>
      </c>
      <c r="I18" s="138">
        <v>13718</v>
      </c>
      <c r="J18" s="81">
        <f t="shared" si="1"/>
        <v>0.50507718921856448</v>
      </c>
      <c r="K18" s="138">
        <v>15508</v>
      </c>
      <c r="L18" s="81">
        <f t="shared" si="2"/>
        <v>0.57098243551549044</v>
      </c>
      <c r="M18" s="139">
        <v>-1790</v>
      </c>
      <c r="N18" s="81">
        <f t="shared" si="3"/>
        <v>-6.5905246296925971E-2</v>
      </c>
      <c r="T18" s="73"/>
    </row>
    <row r="19" spans="1:22" s="7" customFormat="1" ht="28.5" customHeight="1">
      <c r="A19" s="33" t="s">
        <v>886</v>
      </c>
      <c r="B19" s="138">
        <v>36782</v>
      </c>
      <c r="C19" s="81">
        <f t="shared" si="4"/>
        <v>1.354260764968453</v>
      </c>
      <c r="D19" s="138">
        <v>36718</v>
      </c>
      <c r="E19" s="81">
        <f t="shared" si="4"/>
        <v>1.3519043762740377</v>
      </c>
      <c r="F19" s="138">
        <v>22596</v>
      </c>
      <c r="G19" s="81">
        <f t="shared" si="0"/>
        <v>0.83195248342197714</v>
      </c>
      <c r="H19" s="33" t="s">
        <v>886</v>
      </c>
      <c r="I19" s="138">
        <v>14186</v>
      </c>
      <c r="J19" s="81">
        <f t="shared" si="1"/>
        <v>0.52230828154647579</v>
      </c>
      <c r="K19" s="138">
        <v>14122</v>
      </c>
      <c r="L19" s="81">
        <f t="shared" si="2"/>
        <v>0.51995189285206056</v>
      </c>
      <c r="M19" s="139">
        <v>64</v>
      </c>
      <c r="N19" s="81">
        <f t="shared" si="3"/>
        <v>2.3563886944152298E-3</v>
      </c>
      <c r="T19" s="73"/>
    </row>
    <row r="20" spans="1:22" s="7" customFormat="1" ht="28.5" customHeight="1">
      <c r="A20" s="33" t="s">
        <v>887</v>
      </c>
      <c r="B20" s="138">
        <v>29430</v>
      </c>
      <c r="C20" s="81">
        <f t="shared" si="4"/>
        <v>1.0835706136975034</v>
      </c>
      <c r="D20" s="138">
        <v>28858</v>
      </c>
      <c r="E20" s="81">
        <f t="shared" si="4"/>
        <v>1.0625103897411674</v>
      </c>
      <c r="F20" s="138">
        <v>18268</v>
      </c>
      <c r="G20" s="81">
        <f t="shared" si="0"/>
        <v>0.67260169796214719</v>
      </c>
      <c r="H20" s="33" t="s">
        <v>887</v>
      </c>
      <c r="I20" s="138">
        <v>11162</v>
      </c>
      <c r="J20" s="81">
        <f t="shared" si="1"/>
        <v>0.41096891573535621</v>
      </c>
      <c r="K20" s="138">
        <v>10590</v>
      </c>
      <c r="L20" s="81">
        <f t="shared" si="2"/>
        <v>0.38990869177902004</v>
      </c>
      <c r="M20" s="139">
        <v>572</v>
      </c>
      <c r="N20" s="81">
        <f t="shared" si="3"/>
        <v>2.1060223956336117E-2</v>
      </c>
      <c r="T20" s="73"/>
    </row>
    <row r="21" spans="1:22" s="7" customFormat="1" ht="28.5" customHeight="1">
      <c r="A21" s="33" t="s">
        <v>888</v>
      </c>
      <c r="B21" s="138">
        <v>27161</v>
      </c>
      <c r="C21" s="81">
        <f t="shared" si="4"/>
        <v>1.0000292707658134</v>
      </c>
      <c r="D21" s="138">
        <v>26863</v>
      </c>
      <c r="E21" s="81">
        <f t="shared" si="4"/>
        <v>0.98905733590744249</v>
      </c>
      <c r="F21" s="138">
        <v>16688</v>
      </c>
      <c r="G21" s="81">
        <f t="shared" si="0"/>
        <v>0.61442835206877122</v>
      </c>
      <c r="H21" s="33" t="s">
        <v>888</v>
      </c>
      <c r="I21" s="138">
        <v>10473</v>
      </c>
      <c r="J21" s="81">
        <f t="shared" si="1"/>
        <v>0.38560091869704222</v>
      </c>
      <c r="K21" s="138">
        <v>10175</v>
      </c>
      <c r="L21" s="81">
        <f t="shared" si="2"/>
        <v>0.37462898383867133</v>
      </c>
      <c r="M21" s="139">
        <v>298</v>
      </c>
      <c r="N21" s="81">
        <f t="shared" si="3"/>
        <v>1.0971934858370915E-2</v>
      </c>
      <c r="T21" s="73"/>
    </row>
    <row r="22" spans="1:22" s="7" customFormat="1" ht="28.5" customHeight="1">
      <c r="A22" s="33" t="s">
        <v>889</v>
      </c>
      <c r="B22" s="138">
        <v>27122</v>
      </c>
      <c r="C22" s="81">
        <f t="shared" si="4"/>
        <v>0.99859334640515407</v>
      </c>
      <c r="D22" s="138">
        <v>26565</v>
      </c>
      <c r="E22" s="81">
        <f t="shared" si="4"/>
        <v>0.9780854010490716</v>
      </c>
      <c r="F22" s="138">
        <v>16639</v>
      </c>
      <c r="G22" s="81">
        <f t="shared" si="0"/>
        <v>0.61262424197460952</v>
      </c>
      <c r="H22" s="33" t="s">
        <v>889</v>
      </c>
      <c r="I22" s="138">
        <v>10483</v>
      </c>
      <c r="J22" s="81">
        <f t="shared" si="1"/>
        <v>0.38596910443054461</v>
      </c>
      <c r="K22" s="138">
        <v>9926</v>
      </c>
      <c r="L22" s="81">
        <f t="shared" si="2"/>
        <v>0.36546115907446208</v>
      </c>
      <c r="M22" s="139">
        <v>557</v>
      </c>
      <c r="N22" s="81">
        <f t="shared" si="3"/>
        <v>2.0507945356082549E-2</v>
      </c>
      <c r="T22" s="73"/>
    </row>
    <row r="23" spans="1:22" s="7" customFormat="1" ht="28.5" customHeight="1">
      <c r="A23" s="33" t="s">
        <v>890</v>
      </c>
      <c r="B23" s="138">
        <v>27656</v>
      </c>
      <c r="C23" s="81">
        <f t="shared" si="4"/>
        <v>1.0182544645741813</v>
      </c>
      <c r="D23" s="138">
        <v>26800</v>
      </c>
      <c r="E23" s="81">
        <f t="shared" si="4"/>
        <v>0.98673776578637762</v>
      </c>
      <c r="F23" s="138">
        <v>17452</v>
      </c>
      <c r="G23" s="81">
        <f t="shared" si="0"/>
        <v>0.64255774210835304</v>
      </c>
      <c r="H23" s="33" t="s">
        <v>890</v>
      </c>
      <c r="I23" s="138">
        <v>10204</v>
      </c>
      <c r="J23" s="81">
        <f t="shared" si="1"/>
        <v>0.37569672246582825</v>
      </c>
      <c r="K23" s="138">
        <v>9348</v>
      </c>
      <c r="L23" s="81">
        <f t="shared" si="2"/>
        <v>0.34418002367802453</v>
      </c>
      <c r="M23" s="139">
        <v>856</v>
      </c>
      <c r="N23" s="81">
        <f t="shared" si="3"/>
        <v>3.15166987878037E-2</v>
      </c>
      <c r="T23" s="73"/>
    </row>
    <row r="24" spans="1:22" s="7" customFormat="1" ht="28.5" customHeight="1">
      <c r="A24" s="33" t="s">
        <v>891</v>
      </c>
      <c r="B24" s="138">
        <v>30839</v>
      </c>
      <c r="C24" s="81">
        <f t="shared" si="4"/>
        <v>1.1354479835479887</v>
      </c>
      <c r="D24" s="138">
        <v>30456</v>
      </c>
      <c r="E24" s="81">
        <f t="shared" si="4"/>
        <v>1.1213464699548477</v>
      </c>
      <c r="F24" s="138">
        <v>19069</v>
      </c>
      <c r="G24" s="81">
        <f t="shared" si="0"/>
        <v>0.70209337521568782</v>
      </c>
      <c r="H24" s="33" t="s">
        <v>891</v>
      </c>
      <c r="I24" s="138">
        <v>11770</v>
      </c>
      <c r="J24" s="81">
        <f t="shared" si="1"/>
        <v>0.43335460833230088</v>
      </c>
      <c r="K24" s="138">
        <v>11387</v>
      </c>
      <c r="L24" s="81">
        <f t="shared" si="2"/>
        <v>0.41925309473915973</v>
      </c>
      <c r="M24" s="139">
        <v>383</v>
      </c>
      <c r="N24" s="81">
        <f t="shared" si="3"/>
        <v>1.4101513593141142E-2</v>
      </c>
      <c r="T24" s="73"/>
    </row>
    <row r="25" spans="1:22" s="7" customFormat="1" ht="28.5" customHeight="1">
      <c r="A25" s="33" t="s">
        <v>892</v>
      </c>
      <c r="B25" s="138">
        <v>27009</v>
      </c>
      <c r="C25" s="81">
        <f t="shared" si="4"/>
        <v>0.99443284761657724</v>
      </c>
      <c r="D25" s="138">
        <v>25884</v>
      </c>
      <c r="E25" s="81">
        <f t="shared" si="4"/>
        <v>0.95301195259755944</v>
      </c>
      <c r="F25" s="138">
        <v>16228</v>
      </c>
      <c r="G25" s="81">
        <f t="shared" si="0"/>
        <v>0.59749180832766169</v>
      </c>
      <c r="H25" s="33" t="s">
        <v>892</v>
      </c>
      <c r="I25" s="138">
        <v>10781</v>
      </c>
      <c r="J25" s="81">
        <f t="shared" si="1"/>
        <v>0.39694103928891555</v>
      </c>
      <c r="K25" s="138">
        <v>9656</v>
      </c>
      <c r="L25" s="81">
        <f t="shared" si="2"/>
        <v>0.35552014426989781</v>
      </c>
      <c r="M25" s="139">
        <v>1125</v>
      </c>
      <c r="N25" s="137" t="s">
        <v>893</v>
      </c>
      <c r="T25" s="73"/>
    </row>
    <row r="26" spans="1:22" s="7" customFormat="1" ht="28.5" customHeight="1">
      <c r="A26" s="33" t="s">
        <v>894</v>
      </c>
      <c r="B26" s="138">
        <v>28581</v>
      </c>
      <c r="C26" s="81">
        <f t="shared" si="4"/>
        <v>1.0523116449231513</v>
      </c>
      <c r="D26" s="138">
        <v>27480</v>
      </c>
      <c r="E26" s="81">
        <f t="shared" si="4"/>
        <v>1.0117743956645393</v>
      </c>
      <c r="F26" s="138">
        <v>17732</v>
      </c>
      <c r="G26" s="81">
        <f t="shared" si="0"/>
        <v>0.65286694264641965</v>
      </c>
      <c r="H26" s="33" t="s">
        <v>894</v>
      </c>
      <c r="I26" s="138">
        <v>10849</v>
      </c>
      <c r="J26" s="81">
        <f t="shared" si="1"/>
        <v>0.39944470227673173</v>
      </c>
      <c r="K26" s="138">
        <v>9748</v>
      </c>
      <c r="L26" s="81">
        <f t="shared" si="2"/>
        <v>0.35890745301811972</v>
      </c>
      <c r="M26" s="139">
        <v>1101</v>
      </c>
      <c r="N26" s="81">
        <f t="shared" si="3"/>
        <v>4.0537249258612004E-2</v>
      </c>
      <c r="T26" s="73"/>
    </row>
    <row r="27" spans="1:22" s="7" customFormat="1" ht="28.5" customHeight="1">
      <c r="A27" s="33" t="s">
        <v>895</v>
      </c>
      <c r="B27" s="138">
        <v>28890</v>
      </c>
      <c r="C27" s="81">
        <f t="shared" si="4"/>
        <v>1.0636885840883747</v>
      </c>
      <c r="D27" s="138">
        <v>27693</v>
      </c>
      <c r="E27" s="81">
        <f t="shared" si="4"/>
        <v>1.01961675178814</v>
      </c>
      <c r="F27" s="138">
        <v>17833</v>
      </c>
      <c r="G27" s="81">
        <f t="shared" si="0"/>
        <v>0.65658561855479369</v>
      </c>
      <c r="H27" s="33" t="s">
        <v>895</v>
      </c>
      <c r="I27" s="138">
        <v>11057</v>
      </c>
      <c r="J27" s="81">
        <f t="shared" si="1"/>
        <v>0.40710296553358122</v>
      </c>
      <c r="K27" s="138">
        <v>9860</v>
      </c>
      <c r="L27" s="81">
        <f t="shared" si="2"/>
        <v>0.36303113323334635</v>
      </c>
      <c r="M27" s="139">
        <v>1197</v>
      </c>
      <c r="N27" s="81">
        <f t="shared" si="3"/>
        <v>4.4071832300234849E-2</v>
      </c>
      <c r="T27" s="73"/>
    </row>
    <row r="28" spans="1:22" s="7" customFormat="1" ht="28.5" customHeight="1" thickBot="1">
      <c r="A28" s="33" t="s">
        <v>896</v>
      </c>
      <c r="B28" s="138">
        <v>36756</v>
      </c>
      <c r="C28" s="81">
        <f t="shared" si="4"/>
        <v>1.3533034820613468</v>
      </c>
      <c r="D28" s="138">
        <v>34517</v>
      </c>
      <c r="E28" s="81">
        <f t="shared" si="4"/>
        <v>1.2708666963301638</v>
      </c>
      <c r="F28" s="138">
        <v>22385</v>
      </c>
      <c r="G28" s="81">
        <f t="shared" si="0"/>
        <v>0.82418376444507691</v>
      </c>
      <c r="H28" s="105" t="s">
        <v>896</v>
      </c>
      <c r="I28" s="138">
        <v>14371</v>
      </c>
      <c r="J28" s="81">
        <f t="shared" si="1"/>
        <v>0.52911971761626986</v>
      </c>
      <c r="K28" s="138">
        <v>12132</v>
      </c>
      <c r="L28" s="81">
        <f t="shared" si="2"/>
        <v>0.44668293188508706</v>
      </c>
      <c r="M28" s="139">
        <v>2239</v>
      </c>
      <c r="N28" s="81">
        <f t="shared" si="3"/>
        <v>8.2436785731182807E-2</v>
      </c>
      <c r="T28" s="73"/>
    </row>
    <row r="29" spans="1:22" s="124" customFormat="1" ht="11.1" customHeight="1">
      <c r="A29" s="118" t="s">
        <v>128</v>
      </c>
      <c r="B29" s="120"/>
      <c r="C29" s="121"/>
      <c r="D29" s="121"/>
      <c r="E29" s="121"/>
      <c r="F29" s="121"/>
      <c r="G29" s="122" t="s">
        <v>240</v>
      </c>
      <c r="H29" s="118" t="s">
        <v>128</v>
      </c>
      <c r="I29" s="118"/>
      <c r="J29" s="121"/>
      <c r="K29" s="121"/>
      <c r="L29" s="121"/>
      <c r="M29" s="121"/>
      <c r="N29" s="122" t="s">
        <v>240</v>
      </c>
      <c r="O29" s="123"/>
      <c r="P29" s="123"/>
      <c r="Q29" s="123"/>
      <c r="R29" s="123"/>
    </row>
    <row r="30" spans="1:22" s="147" customFormat="1" ht="9" customHeight="1">
      <c r="A30" s="125" t="s">
        <v>245</v>
      </c>
      <c r="B30" s="145"/>
      <c r="C30" s="132"/>
      <c r="D30" s="132"/>
      <c r="E30" s="132"/>
      <c r="F30" s="146"/>
      <c r="G30" s="128" t="s">
        <v>111</v>
      </c>
      <c r="H30" s="125" t="s">
        <v>245</v>
      </c>
      <c r="J30" s="128"/>
      <c r="K30" s="128"/>
      <c r="L30" s="128"/>
      <c r="M30" s="128"/>
      <c r="N30" s="128" t="s">
        <v>111</v>
      </c>
      <c r="O30" s="128"/>
      <c r="P30" s="128"/>
      <c r="Q30" s="128"/>
      <c r="R30" s="128"/>
    </row>
    <row r="31" spans="1:22" s="147" customFormat="1" ht="9" customHeight="1">
      <c r="A31" s="125" t="s">
        <v>246</v>
      </c>
      <c r="B31" s="145"/>
      <c r="C31" s="132"/>
      <c r="D31" s="1712" t="s">
        <v>112</v>
      </c>
      <c r="E31" s="1713"/>
      <c r="F31" s="1713"/>
      <c r="G31" s="1713"/>
      <c r="H31" s="125" t="s">
        <v>246</v>
      </c>
      <c r="J31" s="128"/>
      <c r="K31" s="128"/>
      <c r="N31" s="129" t="s">
        <v>247</v>
      </c>
      <c r="O31" s="143"/>
      <c r="P31" s="143"/>
      <c r="Q31" s="143"/>
      <c r="R31" s="143"/>
      <c r="S31" s="143"/>
      <c r="T31" s="143"/>
      <c r="U31" s="143"/>
      <c r="V31" s="143"/>
    </row>
    <row r="32" spans="1:22" s="38" customFormat="1" ht="10.5">
      <c r="A32" s="17"/>
      <c r="B32" s="36"/>
      <c r="C32" s="37"/>
      <c r="D32" s="37"/>
      <c r="E32" s="37"/>
      <c r="F32" s="37"/>
      <c r="G32" s="37"/>
      <c r="H32" s="37"/>
      <c r="I32" s="36"/>
      <c r="J32" s="37"/>
      <c r="K32" s="64"/>
      <c r="M32" s="37"/>
      <c r="N32" s="37"/>
    </row>
    <row r="33" spans="1:19" s="38" customFormat="1" ht="10.5">
      <c r="A33" s="65"/>
      <c r="B33" s="36"/>
      <c r="C33" s="37"/>
      <c r="I33" s="36"/>
      <c r="J33" s="37"/>
    </row>
    <row r="34" spans="1:19" s="7" customFormat="1" ht="11.25">
      <c r="A34" s="20"/>
      <c r="B34" s="39">
        <f>SUM(B35:B36)/2</f>
        <v>2716020.5</v>
      </c>
      <c r="C34" s="31"/>
      <c r="D34" s="39"/>
      <c r="E34" s="31"/>
      <c r="F34" s="39"/>
      <c r="G34" s="31"/>
      <c r="H34" s="31"/>
      <c r="I34" s="39"/>
      <c r="J34" s="31"/>
      <c r="K34" s="39"/>
      <c r="L34" s="31"/>
      <c r="M34" s="31"/>
      <c r="N34" s="31"/>
      <c r="S34" s="20"/>
    </row>
    <row r="35" spans="1:19" s="7" customFormat="1" ht="11.25">
      <c r="A35" s="20">
        <v>2009</v>
      </c>
      <c r="B35" s="103">
        <v>2705226</v>
      </c>
      <c r="C35" s="31"/>
      <c r="D35" s="39"/>
      <c r="E35" s="31"/>
      <c r="F35" s="39"/>
      <c r="G35" s="31"/>
      <c r="H35" s="31"/>
      <c r="I35" s="39"/>
      <c r="J35" s="31"/>
      <c r="K35" s="39"/>
      <c r="L35" s="31"/>
      <c r="M35" s="31"/>
      <c r="N35" s="31"/>
      <c r="S35" s="20"/>
    </row>
    <row r="36" spans="1:19" s="7" customFormat="1" ht="11.25">
      <c r="A36" s="20">
        <v>2010</v>
      </c>
      <c r="B36" s="103">
        <v>2726815</v>
      </c>
      <c r="C36" s="31"/>
      <c r="D36" s="39"/>
      <c r="E36" s="31"/>
      <c r="F36" s="39"/>
      <c r="G36" s="31"/>
      <c r="H36" s="31"/>
      <c r="I36" s="39"/>
      <c r="J36" s="31"/>
      <c r="K36" s="39"/>
      <c r="L36" s="31"/>
      <c r="M36" s="31"/>
      <c r="N36" s="31"/>
      <c r="S36" s="20"/>
    </row>
    <row r="37" spans="1:19" s="7" customFormat="1" ht="11.25">
      <c r="A37" s="20"/>
      <c r="B37" s="39"/>
      <c r="C37" s="31"/>
      <c r="D37" s="39"/>
      <c r="E37" s="31"/>
      <c r="F37" s="39"/>
      <c r="G37" s="31"/>
      <c r="H37" s="31"/>
      <c r="I37" s="39"/>
      <c r="J37" s="31"/>
      <c r="K37" s="39"/>
      <c r="L37" s="31"/>
      <c r="M37" s="31"/>
      <c r="N37" s="31"/>
      <c r="S37" s="20"/>
    </row>
    <row r="38" spans="1:19" s="7" customFormat="1" ht="11.25">
      <c r="A38" s="20"/>
      <c r="B38" s="39"/>
      <c r="C38" s="31"/>
      <c r="D38" s="39"/>
      <c r="E38" s="31"/>
      <c r="F38" s="39"/>
      <c r="G38" s="31"/>
      <c r="H38" s="31"/>
      <c r="I38" s="39"/>
      <c r="J38" s="31"/>
      <c r="K38" s="39"/>
      <c r="L38" s="31"/>
      <c r="M38" s="31"/>
      <c r="N38" s="31"/>
      <c r="S38" s="20"/>
    </row>
    <row r="39" spans="1:19" s="7" customFormat="1" ht="11.25">
      <c r="A39" s="20"/>
      <c r="B39" s="39"/>
      <c r="C39" s="31"/>
      <c r="D39" s="39"/>
      <c r="E39" s="31"/>
      <c r="F39" s="39"/>
      <c r="G39" s="31"/>
      <c r="H39" s="31"/>
      <c r="I39" s="39"/>
      <c r="J39" s="31"/>
      <c r="K39" s="39"/>
      <c r="L39" s="31"/>
      <c r="M39" s="31"/>
      <c r="N39" s="31"/>
      <c r="S39" s="20"/>
    </row>
    <row r="40" spans="1:19" s="7" customFormat="1" ht="11.25">
      <c r="A40" s="20"/>
      <c r="B40" s="39"/>
      <c r="C40" s="31"/>
      <c r="D40" s="39"/>
      <c r="E40" s="31"/>
      <c r="F40" s="39"/>
      <c r="G40" s="31"/>
      <c r="H40" s="31"/>
      <c r="I40" s="39"/>
      <c r="J40" s="31"/>
      <c r="K40" s="39"/>
      <c r="L40" s="31"/>
      <c r="M40" s="31"/>
      <c r="N40" s="31"/>
      <c r="S40" s="20"/>
    </row>
    <row r="41" spans="1:19" s="7" customFormat="1" ht="11.25">
      <c r="A41" s="20"/>
      <c r="B41" s="39"/>
      <c r="C41" s="31"/>
      <c r="D41" s="39"/>
      <c r="E41" s="31"/>
      <c r="F41" s="39"/>
      <c r="G41" s="31"/>
      <c r="H41" s="31"/>
      <c r="I41" s="39"/>
      <c r="J41" s="31"/>
      <c r="K41" s="39"/>
      <c r="L41" s="31"/>
      <c r="M41" s="31"/>
      <c r="N41" s="31"/>
      <c r="S41" s="20"/>
    </row>
    <row r="42" spans="1:19" s="7" customFormat="1" ht="11.25">
      <c r="A42" s="20"/>
      <c r="B42" s="39"/>
      <c r="C42" s="31"/>
      <c r="D42" s="39"/>
      <c r="E42" s="31"/>
      <c r="F42" s="39"/>
      <c r="G42" s="31"/>
      <c r="H42" s="31"/>
      <c r="I42" s="39"/>
      <c r="J42" s="31"/>
      <c r="K42" s="39"/>
      <c r="L42" s="31"/>
      <c r="M42" s="31"/>
      <c r="N42" s="31"/>
      <c r="S42" s="20"/>
    </row>
    <row r="43" spans="1:19" s="7" customFormat="1" ht="11.25">
      <c r="A43" s="20"/>
      <c r="B43" s="39"/>
      <c r="C43" s="31"/>
      <c r="D43" s="39"/>
      <c r="E43" s="31"/>
      <c r="F43" s="39"/>
      <c r="G43" s="31"/>
      <c r="H43" s="31"/>
      <c r="I43" s="39"/>
      <c r="J43" s="31"/>
      <c r="K43" s="39"/>
      <c r="L43" s="31"/>
      <c r="M43" s="31"/>
      <c r="N43" s="31"/>
      <c r="S43" s="20"/>
    </row>
    <row r="44" spans="1:19" s="7" customFormat="1" ht="11.25">
      <c r="A44" s="20"/>
      <c r="B44" s="39"/>
      <c r="C44" s="31"/>
      <c r="D44" s="39"/>
      <c r="E44" s="31"/>
      <c r="F44" s="39"/>
      <c r="G44" s="31"/>
      <c r="H44" s="31"/>
      <c r="I44" s="39"/>
      <c r="J44" s="31"/>
      <c r="K44" s="39"/>
      <c r="L44" s="31"/>
      <c r="M44" s="31"/>
      <c r="N44" s="31"/>
      <c r="S44" s="20"/>
    </row>
    <row r="45" spans="1:19" s="7" customFormat="1" ht="11.25">
      <c r="A45" s="20"/>
      <c r="B45" s="39"/>
      <c r="C45" s="31"/>
      <c r="D45" s="39"/>
      <c r="E45" s="31"/>
      <c r="F45" s="39"/>
      <c r="G45" s="31"/>
      <c r="H45" s="31"/>
      <c r="I45" s="39"/>
      <c r="J45" s="31"/>
      <c r="K45" s="39"/>
      <c r="L45" s="31"/>
      <c r="M45" s="31"/>
      <c r="N45" s="31"/>
      <c r="S45" s="20"/>
    </row>
    <row r="46" spans="1:19" s="7" customFormat="1" ht="11.25">
      <c r="A46" s="20"/>
      <c r="B46" s="39"/>
      <c r="C46" s="31"/>
      <c r="D46" s="39"/>
      <c r="E46" s="31"/>
      <c r="F46" s="39"/>
      <c r="G46" s="31"/>
      <c r="H46" s="31"/>
      <c r="I46" s="39"/>
      <c r="J46" s="31"/>
      <c r="K46" s="39"/>
      <c r="L46" s="31"/>
      <c r="M46" s="31"/>
      <c r="N46" s="31"/>
      <c r="S46" s="20"/>
    </row>
    <row r="47" spans="1:19" s="7" customFormat="1" ht="11.25">
      <c r="A47" s="20"/>
      <c r="B47" s="39"/>
      <c r="C47" s="31"/>
      <c r="D47" s="39"/>
      <c r="E47" s="31"/>
      <c r="F47" s="39"/>
      <c r="G47" s="31"/>
      <c r="H47" s="31"/>
      <c r="I47" s="39"/>
      <c r="J47" s="31"/>
      <c r="K47" s="39"/>
      <c r="L47" s="31"/>
      <c r="M47" s="31"/>
      <c r="N47" s="31"/>
      <c r="S47" s="20"/>
    </row>
    <row r="48" spans="1:19" s="7" customFormat="1" ht="11.25">
      <c r="A48" s="20"/>
      <c r="B48" s="39"/>
      <c r="C48" s="31"/>
      <c r="D48" s="39"/>
      <c r="E48" s="31"/>
      <c r="F48" s="39"/>
      <c r="G48" s="31"/>
      <c r="H48" s="31"/>
      <c r="I48" s="39"/>
      <c r="J48" s="31"/>
      <c r="K48" s="39"/>
      <c r="L48" s="31"/>
      <c r="M48" s="31"/>
      <c r="N48" s="31"/>
      <c r="S48" s="20"/>
    </row>
    <row r="49" spans="1:19" s="7" customFormat="1" ht="11.25">
      <c r="A49" s="20"/>
      <c r="B49" s="39"/>
      <c r="C49" s="31"/>
      <c r="D49" s="39"/>
      <c r="E49" s="31"/>
      <c r="F49" s="39"/>
      <c r="G49" s="31"/>
      <c r="H49" s="31"/>
      <c r="I49" s="39"/>
      <c r="J49" s="31"/>
      <c r="K49" s="39"/>
      <c r="L49" s="31"/>
      <c r="M49" s="31"/>
      <c r="N49" s="31"/>
      <c r="S49" s="20"/>
    </row>
    <row r="50" spans="1:19" s="7" customFormat="1" ht="11.25">
      <c r="A50" s="20"/>
      <c r="B50" s="39"/>
      <c r="C50" s="31"/>
      <c r="D50" s="39"/>
      <c r="E50" s="31"/>
      <c r="F50" s="39"/>
      <c r="G50" s="31"/>
      <c r="H50" s="31"/>
      <c r="I50" s="39"/>
      <c r="J50" s="31"/>
      <c r="K50" s="39"/>
      <c r="L50" s="31"/>
      <c r="M50" s="31"/>
      <c r="N50" s="31"/>
      <c r="S50" s="20"/>
    </row>
    <row r="51" spans="1:19" s="7" customFormat="1" ht="11.25">
      <c r="A51" s="20"/>
      <c r="B51" s="39"/>
      <c r="C51" s="31"/>
      <c r="D51" s="39"/>
      <c r="E51" s="31"/>
      <c r="F51" s="39"/>
      <c r="G51" s="31"/>
      <c r="H51" s="31"/>
      <c r="I51" s="39"/>
      <c r="J51" s="31"/>
      <c r="K51" s="39"/>
      <c r="L51" s="31"/>
      <c r="M51" s="31"/>
      <c r="N51" s="31"/>
      <c r="S51" s="20"/>
    </row>
    <row r="52" spans="1:19" s="7" customFormat="1" ht="11.25">
      <c r="A52" s="20"/>
      <c r="B52" s="39"/>
      <c r="C52" s="31"/>
      <c r="D52" s="39"/>
      <c r="E52" s="31"/>
      <c r="F52" s="39"/>
      <c r="G52" s="31"/>
      <c r="H52" s="31"/>
      <c r="I52" s="39"/>
      <c r="J52" s="31"/>
      <c r="K52" s="39"/>
      <c r="L52" s="31"/>
      <c r="M52" s="31"/>
      <c r="N52" s="31"/>
      <c r="S52" s="20"/>
    </row>
    <row r="53" spans="1:19" s="7" customFormat="1" ht="11.25">
      <c r="A53" s="20"/>
      <c r="B53" s="39"/>
      <c r="C53" s="31"/>
      <c r="D53" s="39"/>
      <c r="E53" s="31"/>
      <c r="F53" s="39"/>
      <c r="G53" s="31"/>
      <c r="H53" s="31"/>
      <c r="I53" s="39"/>
      <c r="J53" s="31"/>
      <c r="K53" s="39"/>
      <c r="L53" s="31"/>
      <c r="M53" s="31"/>
      <c r="N53" s="31"/>
      <c r="S53" s="20"/>
    </row>
    <row r="54" spans="1:19" s="7" customFormat="1" ht="11.25">
      <c r="A54" s="20"/>
      <c r="B54" s="39"/>
      <c r="C54" s="31"/>
      <c r="D54" s="39"/>
      <c r="E54" s="31"/>
      <c r="F54" s="39"/>
      <c r="G54" s="31"/>
      <c r="H54" s="31"/>
      <c r="I54" s="39"/>
      <c r="J54" s="31"/>
      <c r="K54" s="39"/>
      <c r="L54" s="31"/>
      <c r="M54" s="31"/>
      <c r="N54" s="31"/>
      <c r="S54" s="20"/>
    </row>
    <row r="55" spans="1:19" s="7" customFormat="1" ht="11.25">
      <c r="A55" s="20"/>
      <c r="B55" s="39"/>
      <c r="C55" s="31"/>
      <c r="D55" s="39"/>
      <c r="E55" s="31"/>
      <c r="F55" s="39"/>
      <c r="G55" s="31"/>
      <c r="H55" s="31"/>
      <c r="I55" s="39"/>
      <c r="J55" s="31"/>
      <c r="K55" s="39"/>
      <c r="L55" s="31"/>
      <c r="M55" s="31"/>
      <c r="N55" s="31"/>
      <c r="S55" s="20"/>
    </row>
    <row r="56" spans="1:19" s="7" customFormat="1" ht="11.25">
      <c r="A56" s="20"/>
      <c r="B56" s="39"/>
      <c r="C56" s="31"/>
      <c r="D56" s="39"/>
      <c r="E56" s="31"/>
      <c r="F56" s="39"/>
      <c r="G56" s="31"/>
      <c r="H56" s="31"/>
      <c r="I56" s="39"/>
      <c r="J56" s="31"/>
      <c r="K56" s="39"/>
      <c r="L56" s="31"/>
      <c r="M56" s="31"/>
      <c r="N56" s="31"/>
      <c r="S56" s="20"/>
    </row>
    <row r="57" spans="1:19" s="7" customFormat="1" ht="11.25">
      <c r="A57" s="20"/>
      <c r="B57" s="39"/>
      <c r="C57" s="31"/>
      <c r="D57" s="39"/>
      <c r="E57" s="31"/>
      <c r="F57" s="39"/>
      <c r="G57" s="31"/>
      <c r="H57" s="31"/>
      <c r="I57" s="39"/>
      <c r="J57" s="31"/>
      <c r="K57" s="39"/>
      <c r="L57" s="31"/>
      <c r="M57" s="31"/>
      <c r="N57" s="31"/>
      <c r="S57" s="20"/>
    </row>
    <row r="58" spans="1:19" s="7" customFormat="1" ht="11.25">
      <c r="A58" s="20"/>
      <c r="B58" s="39"/>
      <c r="C58" s="31"/>
      <c r="D58" s="39"/>
      <c r="E58" s="31"/>
      <c r="F58" s="39"/>
      <c r="G58" s="31"/>
      <c r="H58" s="31"/>
      <c r="I58" s="39"/>
      <c r="J58" s="31"/>
      <c r="K58" s="39"/>
      <c r="L58" s="31"/>
      <c r="M58" s="31"/>
      <c r="N58" s="31"/>
      <c r="S58" s="20"/>
    </row>
    <row r="59" spans="1:19" s="7" customFormat="1" ht="11.25">
      <c r="A59" s="20"/>
      <c r="B59" s="39"/>
      <c r="C59" s="31"/>
      <c r="D59" s="39"/>
      <c r="E59" s="31"/>
      <c r="F59" s="39"/>
      <c r="G59" s="31"/>
      <c r="H59" s="31"/>
      <c r="I59" s="39"/>
      <c r="J59" s="31"/>
      <c r="K59" s="39"/>
      <c r="L59" s="31"/>
      <c r="M59" s="31"/>
      <c r="N59" s="31"/>
      <c r="S59" s="20"/>
    </row>
    <row r="60" spans="1:19" s="7" customFormat="1" ht="11.25">
      <c r="A60" s="20"/>
      <c r="B60" s="39"/>
      <c r="C60" s="31"/>
      <c r="D60" s="39"/>
      <c r="E60" s="31"/>
      <c r="F60" s="39"/>
      <c r="G60" s="31"/>
      <c r="H60" s="31"/>
      <c r="I60" s="39"/>
      <c r="J60" s="31"/>
      <c r="K60" s="39"/>
      <c r="L60" s="31"/>
      <c r="M60" s="31"/>
      <c r="N60" s="31"/>
      <c r="S60" s="20"/>
    </row>
    <row r="61" spans="1:19" s="7" customFormat="1" ht="11.25">
      <c r="A61" s="20"/>
      <c r="B61" s="39"/>
      <c r="C61" s="31"/>
      <c r="D61" s="39"/>
      <c r="E61" s="31"/>
      <c r="F61" s="39"/>
      <c r="G61" s="31"/>
      <c r="H61" s="31"/>
      <c r="I61" s="39"/>
      <c r="J61" s="31"/>
      <c r="K61" s="39"/>
      <c r="L61" s="31"/>
      <c r="M61" s="31"/>
      <c r="N61" s="31"/>
      <c r="S61" s="20"/>
    </row>
    <row r="62" spans="1:19" s="7" customFormat="1" ht="11.25">
      <c r="A62" s="20"/>
      <c r="B62" s="39"/>
      <c r="C62" s="31"/>
      <c r="D62" s="39"/>
      <c r="E62" s="31"/>
      <c r="F62" s="39"/>
      <c r="G62" s="31"/>
      <c r="H62" s="31"/>
      <c r="I62" s="39"/>
      <c r="J62" s="31"/>
      <c r="K62" s="39"/>
      <c r="L62" s="31"/>
      <c r="M62" s="31"/>
      <c r="N62" s="31"/>
      <c r="S62" s="20"/>
    </row>
    <row r="63" spans="1:19" s="7" customFormat="1" ht="11.25">
      <c r="A63" s="20"/>
      <c r="B63" s="39"/>
      <c r="C63" s="31"/>
      <c r="D63" s="39"/>
      <c r="E63" s="31"/>
      <c r="F63" s="39"/>
      <c r="G63" s="31"/>
      <c r="H63" s="31"/>
      <c r="I63" s="39"/>
      <c r="J63" s="31"/>
      <c r="K63" s="39"/>
      <c r="L63" s="31"/>
      <c r="M63" s="31"/>
      <c r="N63" s="31"/>
      <c r="S63" s="20"/>
    </row>
    <row r="64" spans="1:19" s="7" customFormat="1" ht="11.25">
      <c r="A64" s="20"/>
      <c r="B64" s="39"/>
      <c r="C64" s="31"/>
      <c r="D64" s="39"/>
      <c r="E64" s="31"/>
      <c r="F64" s="39"/>
      <c r="G64" s="31"/>
      <c r="H64" s="31"/>
      <c r="I64" s="39"/>
      <c r="J64" s="31"/>
      <c r="K64" s="39"/>
      <c r="L64" s="31"/>
      <c r="M64" s="31"/>
      <c r="N64" s="31"/>
      <c r="S64" s="20"/>
    </row>
    <row r="65" spans="1:19" s="7" customFormat="1" ht="11.25">
      <c r="A65" s="20"/>
      <c r="B65" s="39"/>
      <c r="C65" s="31"/>
      <c r="D65" s="39"/>
      <c r="E65" s="31"/>
      <c r="F65" s="39"/>
      <c r="G65" s="31"/>
      <c r="H65" s="31"/>
      <c r="I65" s="39"/>
      <c r="J65" s="31"/>
      <c r="K65" s="39"/>
      <c r="L65" s="31"/>
      <c r="M65" s="31"/>
      <c r="N65" s="31"/>
      <c r="S65" s="20"/>
    </row>
    <row r="66" spans="1:19" s="7" customFormat="1" ht="11.25">
      <c r="A66" s="20"/>
      <c r="B66" s="39"/>
      <c r="C66" s="31"/>
      <c r="D66" s="39"/>
      <c r="E66" s="31"/>
      <c r="F66" s="39"/>
      <c r="G66" s="31"/>
      <c r="H66" s="31"/>
      <c r="I66" s="39"/>
      <c r="J66" s="31"/>
      <c r="K66" s="39"/>
      <c r="L66" s="31"/>
      <c r="M66" s="31"/>
      <c r="N66" s="31"/>
      <c r="S66" s="20"/>
    </row>
    <row r="67" spans="1:19" s="7" customFormat="1" ht="11.25">
      <c r="A67" s="20"/>
      <c r="B67" s="39"/>
      <c r="C67" s="31"/>
      <c r="D67" s="39"/>
      <c r="E67" s="31"/>
      <c r="F67" s="39"/>
      <c r="G67" s="31"/>
      <c r="H67" s="31"/>
      <c r="I67" s="39"/>
      <c r="J67" s="31"/>
      <c r="K67" s="39"/>
      <c r="L67" s="31"/>
      <c r="M67" s="31"/>
      <c r="N67" s="31"/>
      <c r="S67" s="20"/>
    </row>
    <row r="68" spans="1:19" s="7" customFormat="1" ht="11.25">
      <c r="A68" s="20"/>
      <c r="B68" s="39"/>
      <c r="C68" s="31"/>
      <c r="D68" s="39"/>
      <c r="E68" s="31"/>
      <c r="F68" s="39"/>
      <c r="G68" s="31"/>
      <c r="H68" s="31"/>
      <c r="I68" s="39"/>
      <c r="J68" s="31"/>
      <c r="K68" s="39"/>
      <c r="L68" s="31"/>
      <c r="M68" s="31"/>
      <c r="N68" s="31"/>
      <c r="S68" s="20"/>
    </row>
    <row r="69" spans="1:19" s="7" customFormat="1" ht="11.25">
      <c r="A69" s="20"/>
      <c r="B69" s="39"/>
      <c r="C69" s="31"/>
      <c r="D69" s="39"/>
      <c r="E69" s="31"/>
      <c r="F69" s="39"/>
      <c r="G69" s="31"/>
      <c r="H69" s="31"/>
      <c r="I69" s="39"/>
      <c r="J69" s="31"/>
      <c r="K69" s="39"/>
      <c r="L69" s="31"/>
      <c r="M69" s="31"/>
      <c r="N69" s="31"/>
      <c r="S69" s="20"/>
    </row>
    <row r="70" spans="1:19" s="7" customFormat="1" ht="11.25">
      <c r="A70" s="20"/>
      <c r="B70" s="39"/>
      <c r="C70" s="31"/>
      <c r="D70" s="39"/>
      <c r="E70" s="31"/>
      <c r="F70" s="39"/>
      <c r="G70" s="31"/>
      <c r="H70" s="31"/>
      <c r="I70" s="39"/>
      <c r="J70" s="31"/>
      <c r="K70" s="39"/>
      <c r="L70" s="31"/>
      <c r="M70" s="31"/>
      <c r="N70" s="31"/>
      <c r="S70" s="20"/>
    </row>
    <row r="71" spans="1:19" s="7" customFormat="1" ht="11.25">
      <c r="A71" s="20"/>
      <c r="B71" s="39"/>
      <c r="C71" s="31"/>
      <c r="D71" s="39"/>
      <c r="E71" s="31"/>
      <c r="F71" s="39"/>
      <c r="G71" s="31"/>
      <c r="H71" s="31"/>
      <c r="I71" s="39"/>
      <c r="J71" s="31"/>
      <c r="K71" s="39"/>
      <c r="L71" s="31"/>
      <c r="M71" s="31"/>
      <c r="N71" s="31"/>
      <c r="S71" s="20"/>
    </row>
    <row r="72" spans="1:19" s="7" customFormat="1" ht="11.25">
      <c r="A72" s="20"/>
      <c r="B72" s="39"/>
      <c r="C72" s="31"/>
      <c r="D72" s="39"/>
      <c r="E72" s="31"/>
      <c r="F72" s="39"/>
      <c r="G72" s="31"/>
      <c r="H72" s="31"/>
      <c r="I72" s="39"/>
      <c r="J72" s="31"/>
      <c r="K72" s="39"/>
      <c r="L72" s="31"/>
      <c r="M72" s="31"/>
      <c r="N72" s="31"/>
      <c r="S72" s="20"/>
    </row>
    <row r="73" spans="1:19" s="7" customFormat="1" ht="11.25">
      <c r="A73" s="20"/>
      <c r="B73" s="39"/>
      <c r="C73" s="31"/>
      <c r="D73" s="39"/>
      <c r="E73" s="31"/>
      <c r="F73" s="39"/>
      <c r="G73" s="31"/>
      <c r="H73" s="31"/>
      <c r="I73" s="39"/>
      <c r="J73" s="31"/>
      <c r="K73" s="39"/>
      <c r="L73" s="31"/>
      <c r="M73" s="31"/>
      <c r="N73" s="31"/>
      <c r="S73" s="20"/>
    </row>
    <row r="74" spans="1:19" s="7" customFormat="1" ht="11.25">
      <c r="A74" s="20"/>
      <c r="B74" s="39"/>
      <c r="C74" s="31"/>
      <c r="D74" s="39"/>
      <c r="E74" s="31"/>
      <c r="F74" s="39"/>
      <c r="G74" s="31"/>
      <c r="H74" s="31"/>
      <c r="I74" s="39"/>
      <c r="J74" s="31"/>
      <c r="K74" s="39"/>
      <c r="L74" s="31"/>
      <c r="M74" s="31"/>
      <c r="N74" s="31"/>
      <c r="S74" s="20"/>
    </row>
    <row r="75" spans="1:19" s="7" customFormat="1" ht="11.25">
      <c r="A75" s="20"/>
      <c r="B75" s="39"/>
      <c r="C75" s="31"/>
      <c r="D75" s="39"/>
      <c r="E75" s="31"/>
      <c r="F75" s="39"/>
      <c r="G75" s="31"/>
      <c r="H75" s="31"/>
      <c r="I75" s="39"/>
      <c r="J75" s="31"/>
      <c r="K75" s="39"/>
      <c r="L75" s="31"/>
      <c r="M75" s="31"/>
      <c r="N75" s="31"/>
      <c r="S75" s="20"/>
    </row>
    <row r="76" spans="1:19" s="7" customFormat="1" ht="11.25">
      <c r="A76" s="20"/>
      <c r="B76" s="39"/>
      <c r="C76" s="31"/>
      <c r="D76" s="39"/>
      <c r="E76" s="31"/>
      <c r="F76" s="39"/>
      <c r="G76" s="31"/>
      <c r="H76" s="31"/>
      <c r="I76" s="39"/>
      <c r="J76" s="31"/>
      <c r="K76" s="39"/>
      <c r="L76" s="31"/>
      <c r="M76" s="31"/>
      <c r="N76" s="31"/>
      <c r="S76" s="20"/>
    </row>
    <row r="77" spans="1:19" s="7" customFormat="1" ht="11.25">
      <c r="A77" s="20"/>
      <c r="B77" s="39"/>
      <c r="C77" s="31"/>
      <c r="D77" s="39"/>
      <c r="E77" s="31"/>
      <c r="F77" s="39"/>
      <c r="G77" s="31"/>
      <c r="H77" s="31"/>
      <c r="I77" s="39"/>
      <c r="J77" s="31"/>
      <c r="K77" s="39"/>
      <c r="L77" s="31"/>
      <c r="M77" s="31"/>
      <c r="N77" s="31"/>
      <c r="S77" s="20"/>
    </row>
    <row r="78" spans="1:19" s="7" customFormat="1" ht="11.25">
      <c r="A78" s="20"/>
      <c r="B78" s="39"/>
      <c r="C78" s="31"/>
      <c r="D78" s="39"/>
      <c r="E78" s="31"/>
      <c r="F78" s="39"/>
      <c r="G78" s="31"/>
      <c r="H78" s="31"/>
      <c r="I78" s="39"/>
      <c r="J78" s="31"/>
      <c r="K78" s="39"/>
      <c r="L78" s="31"/>
      <c r="M78" s="31"/>
      <c r="N78" s="31"/>
      <c r="S78" s="20"/>
    </row>
    <row r="79" spans="1:19" s="7" customFormat="1" ht="11.25">
      <c r="A79" s="20"/>
      <c r="B79" s="39"/>
      <c r="C79" s="31"/>
      <c r="D79" s="39"/>
      <c r="E79" s="31"/>
      <c r="F79" s="39"/>
      <c r="G79" s="31"/>
      <c r="H79" s="31"/>
      <c r="I79" s="39"/>
      <c r="J79" s="31"/>
      <c r="K79" s="39"/>
      <c r="L79" s="31"/>
      <c r="M79" s="31"/>
      <c r="N79" s="31"/>
      <c r="S79" s="20"/>
    </row>
    <row r="80" spans="1:19" s="7" customFormat="1" ht="11.25">
      <c r="A80" s="20"/>
      <c r="B80" s="39"/>
      <c r="C80" s="31"/>
      <c r="D80" s="39"/>
      <c r="E80" s="31"/>
      <c r="F80" s="39"/>
      <c r="G80" s="31"/>
      <c r="H80" s="31"/>
      <c r="I80" s="39"/>
      <c r="J80" s="31"/>
      <c r="K80" s="39"/>
      <c r="L80" s="31"/>
      <c r="M80" s="31"/>
      <c r="N80" s="31"/>
      <c r="S80" s="20"/>
    </row>
    <row r="81" spans="1:19" s="7" customFormat="1" ht="11.25">
      <c r="A81" s="20"/>
      <c r="B81" s="39"/>
      <c r="C81" s="31"/>
      <c r="D81" s="39"/>
      <c r="E81" s="31"/>
      <c r="F81" s="39"/>
      <c r="G81" s="31"/>
      <c r="H81" s="31"/>
      <c r="I81" s="39"/>
      <c r="J81" s="31"/>
      <c r="K81" s="39"/>
      <c r="L81" s="31"/>
      <c r="M81" s="31"/>
      <c r="N81" s="31"/>
      <c r="S81" s="20"/>
    </row>
    <row r="82" spans="1:19" s="7" customFormat="1" ht="11.25">
      <c r="A82" s="20"/>
      <c r="B82" s="39"/>
      <c r="C82" s="31"/>
      <c r="D82" s="39"/>
      <c r="E82" s="31"/>
      <c r="F82" s="39"/>
      <c r="G82" s="31"/>
      <c r="H82" s="31"/>
      <c r="I82" s="39"/>
      <c r="J82" s="31"/>
      <c r="K82" s="39"/>
      <c r="L82" s="31"/>
      <c r="M82" s="31"/>
      <c r="N82" s="31"/>
      <c r="S82" s="20"/>
    </row>
    <row r="83" spans="1:19" s="7" customFormat="1" ht="11.25">
      <c r="A83" s="20"/>
      <c r="B83" s="39"/>
      <c r="C83" s="31"/>
      <c r="D83" s="39"/>
      <c r="E83" s="31"/>
      <c r="F83" s="39"/>
      <c r="G83" s="31"/>
      <c r="H83" s="31"/>
      <c r="I83" s="39"/>
      <c r="J83" s="31"/>
      <c r="K83" s="39"/>
      <c r="L83" s="31"/>
      <c r="M83" s="31"/>
      <c r="N83" s="31"/>
      <c r="S83" s="20"/>
    </row>
    <row r="84" spans="1:19" s="7" customFormat="1" ht="11.25">
      <c r="A84" s="20"/>
      <c r="B84" s="39"/>
      <c r="C84" s="31"/>
      <c r="D84" s="39"/>
      <c r="E84" s="31"/>
      <c r="F84" s="39"/>
      <c r="G84" s="31"/>
      <c r="H84" s="31"/>
      <c r="I84" s="39"/>
      <c r="J84" s="31"/>
      <c r="K84" s="39"/>
      <c r="L84" s="31"/>
      <c r="M84" s="31"/>
      <c r="N84" s="31"/>
      <c r="S84" s="20"/>
    </row>
    <row r="85" spans="1:19" s="7" customFormat="1" ht="11.25">
      <c r="A85" s="20"/>
      <c r="B85" s="39"/>
      <c r="C85" s="31"/>
      <c r="D85" s="39"/>
      <c r="E85" s="31"/>
      <c r="F85" s="39"/>
      <c r="G85" s="31"/>
      <c r="H85" s="31"/>
      <c r="I85" s="39"/>
      <c r="J85" s="31"/>
      <c r="K85" s="39"/>
      <c r="L85" s="31"/>
      <c r="M85" s="31"/>
      <c r="N85" s="31"/>
      <c r="S85" s="20"/>
    </row>
    <row r="86" spans="1:19" s="7" customFormat="1" ht="11.25">
      <c r="A86" s="20"/>
      <c r="B86" s="39"/>
      <c r="C86" s="31"/>
      <c r="D86" s="39"/>
      <c r="E86" s="31"/>
      <c r="F86" s="39"/>
      <c r="G86" s="31"/>
      <c r="H86" s="31"/>
      <c r="I86" s="39"/>
      <c r="J86" s="31"/>
      <c r="K86" s="39"/>
      <c r="L86" s="31"/>
      <c r="M86" s="31"/>
      <c r="N86" s="31"/>
      <c r="S86" s="20"/>
    </row>
    <row r="87" spans="1:19" s="7" customFormat="1" ht="11.25">
      <c r="A87" s="20"/>
      <c r="B87" s="39"/>
      <c r="C87" s="31"/>
      <c r="D87" s="39"/>
      <c r="E87" s="31"/>
      <c r="F87" s="39"/>
      <c r="G87" s="31"/>
      <c r="H87" s="31"/>
      <c r="I87" s="39"/>
      <c r="J87" s="31"/>
      <c r="K87" s="39"/>
      <c r="L87" s="31"/>
      <c r="M87" s="31"/>
      <c r="N87" s="31"/>
      <c r="S87" s="20"/>
    </row>
    <row r="88" spans="1:19" s="7" customFormat="1" ht="11.25">
      <c r="A88" s="20"/>
      <c r="B88" s="39"/>
      <c r="C88" s="31"/>
      <c r="D88" s="39"/>
      <c r="E88" s="31"/>
      <c r="F88" s="39"/>
      <c r="G88" s="31"/>
      <c r="H88" s="31"/>
      <c r="I88" s="39"/>
      <c r="J88" s="31"/>
      <c r="K88" s="39"/>
      <c r="L88" s="31"/>
      <c r="M88" s="31"/>
      <c r="N88" s="31"/>
      <c r="S88" s="20"/>
    </row>
    <row r="89" spans="1:19" s="7" customFormat="1" ht="11.25">
      <c r="A89" s="20"/>
      <c r="B89" s="39"/>
      <c r="C89" s="31"/>
      <c r="D89" s="39"/>
      <c r="E89" s="31"/>
      <c r="F89" s="39"/>
      <c r="G89" s="31"/>
      <c r="H89" s="31"/>
      <c r="I89" s="39"/>
      <c r="J89" s="31"/>
      <c r="K89" s="39"/>
      <c r="L89" s="31"/>
      <c r="M89" s="31"/>
      <c r="N89" s="31"/>
      <c r="S89" s="20"/>
    </row>
    <row r="90" spans="1:19" s="7" customFormat="1" ht="11.25">
      <c r="A90" s="20"/>
      <c r="B90" s="39"/>
      <c r="C90" s="31"/>
      <c r="D90" s="39"/>
      <c r="E90" s="31"/>
      <c r="F90" s="39"/>
      <c r="G90" s="31"/>
      <c r="H90" s="31"/>
      <c r="I90" s="39"/>
      <c r="J90" s="31"/>
      <c r="K90" s="39"/>
      <c r="L90" s="31"/>
      <c r="M90" s="31"/>
      <c r="N90" s="31"/>
      <c r="S90" s="20"/>
    </row>
    <row r="91" spans="1:19" s="7" customFormat="1" ht="11.25">
      <c r="A91" s="20"/>
      <c r="B91" s="39"/>
      <c r="C91" s="31"/>
      <c r="D91" s="39"/>
      <c r="E91" s="31"/>
      <c r="F91" s="39"/>
      <c r="G91" s="31"/>
      <c r="H91" s="31"/>
      <c r="I91" s="39"/>
      <c r="J91" s="31"/>
      <c r="K91" s="39"/>
      <c r="L91" s="31"/>
      <c r="M91" s="31"/>
      <c r="N91" s="31"/>
      <c r="S91" s="20"/>
    </row>
    <row r="92" spans="1:19" s="7" customFormat="1" ht="11.25">
      <c r="A92" s="20"/>
      <c r="B92" s="39"/>
      <c r="C92" s="31"/>
      <c r="D92" s="39"/>
      <c r="E92" s="31"/>
      <c r="F92" s="39"/>
      <c r="G92" s="31"/>
      <c r="H92" s="31"/>
      <c r="I92" s="39"/>
      <c r="J92" s="31"/>
      <c r="K92" s="39"/>
      <c r="L92" s="31"/>
      <c r="M92" s="31"/>
      <c r="N92" s="31"/>
      <c r="S92" s="20"/>
    </row>
    <row r="93" spans="1:19" s="7" customFormat="1" ht="11.25">
      <c r="A93" s="20"/>
      <c r="B93" s="39"/>
      <c r="C93" s="31"/>
      <c r="D93" s="39"/>
      <c r="E93" s="31"/>
      <c r="F93" s="39"/>
      <c r="G93" s="31"/>
      <c r="H93" s="31"/>
      <c r="I93" s="39"/>
      <c r="J93" s="31"/>
      <c r="K93" s="39"/>
      <c r="L93" s="31"/>
      <c r="M93" s="31"/>
      <c r="N93" s="31"/>
      <c r="S93" s="20"/>
    </row>
    <row r="94" spans="1:19" s="7" customFormat="1" ht="11.25">
      <c r="A94" s="20"/>
      <c r="B94" s="39"/>
      <c r="C94" s="31"/>
      <c r="D94" s="39"/>
      <c r="E94" s="31"/>
      <c r="F94" s="39"/>
      <c r="G94" s="31"/>
      <c r="H94" s="31"/>
      <c r="I94" s="39"/>
      <c r="J94" s="31"/>
      <c r="K94" s="39"/>
      <c r="L94" s="31"/>
      <c r="M94" s="31"/>
      <c r="N94" s="31"/>
      <c r="S94" s="20"/>
    </row>
    <row r="95" spans="1:19" s="7" customFormat="1" ht="11.25">
      <c r="A95" s="20"/>
      <c r="B95" s="39"/>
      <c r="C95" s="31"/>
      <c r="D95" s="39"/>
      <c r="E95" s="31"/>
      <c r="F95" s="39"/>
      <c r="G95" s="31"/>
      <c r="H95" s="31"/>
      <c r="I95" s="39"/>
      <c r="J95" s="31"/>
      <c r="K95" s="39"/>
      <c r="L95" s="31"/>
      <c r="M95" s="31"/>
      <c r="N95" s="31"/>
      <c r="S95" s="20"/>
    </row>
    <row r="96" spans="1:19" s="7" customFormat="1" ht="11.25">
      <c r="A96" s="20"/>
      <c r="B96" s="39"/>
      <c r="C96" s="31"/>
      <c r="D96" s="39"/>
      <c r="E96" s="31"/>
      <c r="F96" s="39"/>
      <c r="G96" s="31"/>
      <c r="H96" s="31"/>
      <c r="I96" s="39"/>
      <c r="J96" s="31"/>
      <c r="K96" s="39"/>
      <c r="L96" s="31"/>
      <c r="M96" s="31"/>
      <c r="N96" s="31"/>
      <c r="S96" s="20"/>
    </row>
  </sheetData>
  <mergeCells count="13">
    <mergeCell ref="D31:G31"/>
    <mergeCell ref="J7:K7"/>
    <mergeCell ref="H6:H10"/>
    <mergeCell ref="A3:G3"/>
    <mergeCell ref="A4:G4"/>
    <mergeCell ref="H3:N3"/>
    <mergeCell ref="H4:N4"/>
    <mergeCell ref="A6:A10"/>
    <mergeCell ref="B6:E6"/>
    <mergeCell ref="B7:E7"/>
    <mergeCell ref="I6:L6"/>
    <mergeCell ref="M6:N8"/>
    <mergeCell ref="F6:G8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C106"/>
  <sheetViews>
    <sheetView view="pageBreakPreview" zoomScale="55" zoomScaleNormal="100" zoomScaleSheetLayoutView="55" workbookViewId="0">
      <selection activeCell="F47" sqref="F47"/>
    </sheetView>
  </sheetViews>
  <sheetFormatPr defaultRowHeight="14.25"/>
  <cols>
    <col min="1" max="2" width="12.875" style="42" customWidth="1"/>
    <col min="3" max="3" width="14.125" style="40" customWidth="1"/>
    <col min="4" max="4" width="14.125" style="41" customWidth="1"/>
    <col min="5" max="5" width="14.125" style="40" customWidth="1"/>
    <col min="6" max="6" width="14.375" style="41" customWidth="1"/>
    <col min="7" max="7" width="14.125" style="41" customWidth="1"/>
    <col min="8" max="8" width="11.375" style="40" customWidth="1"/>
    <col min="9" max="9" width="11.375" style="41" customWidth="1"/>
    <col min="10" max="11" width="11.375" style="66" customWidth="1"/>
    <col min="12" max="19" width="11.375" style="41" customWidth="1"/>
    <col min="20" max="20" width="14.125" style="66" customWidth="1"/>
    <col min="21" max="21" width="8.75" style="67" hidden="1" customWidth="1"/>
    <col min="22" max="22" width="8.125" style="21" hidden="1" customWidth="1"/>
    <col min="23" max="23" width="8.375" style="117" hidden="1" customWidth="1"/>
    <col min="24" max="24" width="1.875" style="21" customWidth="1"/>
    <col min="25" max="25" width="8.625" style="21" customWidth="1"/>
    <col min="26" max="29" width="9" style="21"/>
    <col min="30" max="16384" width="9" style="1"/>
  </cols>
  <sheetData>
    <row r="1" spans="1:25" ht="14.1" customHeight="1">
      <c r="A1" s="3"/>
      <c r="B1" s="3"/>
      <c r="F1" s="2" t="s">
        <v>131</v>
      </c>
      <c r="G1" s="3" t="s">
        <v>116</v>
      </c>
      <c r="K1" s="2"/>
      <c r="L1" s="3"/>
      <c r="T1" s="2" t="s">
        <v>117</v>
      </c>
      <c r="W1" s="1"/>
    </row>
    <row r="2" spans="1:25" ht="14.1" customHeight="1">
      <c r="A2" s="3"/>
      <c r="B2" s="3"/>
      <c r="K2" s="2"/>
      <c r="T2" s="2"/>
      <c r="W2" s="1"/>
    </row>
    <row r="3" spans="1:25" s="4" customFormat="1" ht="20.100000000000001" customHeight="1">
      <c r="A3" s="1718" t="s">
        <v>253</v>
      </c>
      <c r="B3" s="1718"/>
      <c r="C3" s="1718"/>
      <c r="D3" s="1718"/>
      <c r="E3" s="1718"/>
      <c r="F3" s="1718"/>
      <c r="G3" s="1718" t="s">
        <v>259</v>
      </c>
      <c r="H3" s="1753"/>
      <c r="I3" s="1753"/>
      <c r="J3" s="1753"/>
      <c r="K3" s="1753"/>
      <c r="L3" s="1753"/>
      <c r="M3" s="1753"/>
      <c r="N3" s="1718" t="s">
        <v>260</v>
      </c>
      <c r="O3" s="1718"/>
      <c r="P3" s="1718"/>
      <c r="Q3" s="1718"/>
      <c r="R3" s="1718"/>
      <c r="S3" s="1718"/>
      <c r="T3" s="1718"/>
    </row>
    <row r="4" spans="1:25" s="5" customFormat="1" ht="24" customHeight="1">
      <c r="A4" s="1719" t="s">
        <v>248</v>
      </c>
      <c r="B4" s="1719"/>
      <c r="C4" s="1719"/>
      <c r="D4" s="1719"/>
      <c r="E4" s="1719"/>
      <c r="F4" s="1719"/>
      <c r="G4" s="22"/>
      <c r="H4" s="22"/>
      <c r="I4" s="22"/>
      <c r="J4" s="22"/>
      <c r="K4" s="22"/>
      <c r="M4" s="32"/>
      <c r="N4" s="32"/>
      <c r="O4" s="32"/>
      <c r="P4" s="32"/>
      <c r="Q4" s="32"/>
      <c r="R4" s="32"/>
      <c r="S4" s="32"/>
      <c r="T4" s="32"/>
    </row>
    <row r="5" spans="1:25" s="111" customFormat="1" ht="18" customHeight="1" thickBot="1">
      <c r="A5" s="6" t="s">
        <v>185</v>
      </c>
      <c r="B5" s="6"/>
      <c r="F5" s="113" t="s">
        <v>120</v>
      </c>
      <c r="G5" s="6" t="s">
        <v>185</v>
      </c>
      <c r="K5" s="113"/>
      <c r="L5" s="6"/>
      <c r="S5" s="113"/>
      <c r="T5" s="113" t="s">
        <v>120</v>
      </c>
      <c r="U5" s="113"/>
    </row>
    <row r="6" spans="1:25" s="7" customFormat="1" ht="15" customHeight="1">
      <c r="A6" s="1749" t="s">
        <v>237</v>
      </c>
      <c r="B6" s="1750"/>
      <c r="C6" s="1746" t="s">
        <v>137</v>
      </c>
      <c r="D6" s="1747"/>
      <c r="E6" s="1747"/>
      <c r="F6" s="1748"/>
      <c r="G6" s="1740" t="s">
        <v>236</v>
      </c>
      <c r="H6" s="1756" t="s">
        <v>257</v>
      </c>
      <c r="I6" s="1731"/>
      <c r="J6" s="1762" t="s">
        <v>221</v>
      </c>
      <c r="K6" s="1725"/>
      <c r="L6" s="1725" t="s">
        <v>121</v>
      </c>
      <c r="M6" s="1725"/>
      <c r="N6" s="1726" t="s">
        <v>222</v>
      </c>
      <c r="O6" s="1747"/>
      <c r="P6" s="1747"/>
      <c r="Q6" s="1747"/>
      <c r="R6" s="1732" t="s">
        <v>258</v>
      </c>
      <c r="S6" s="1759"/>
      <c r="T6" s="1749" t="s">
        <v>235</v>
      </c>
      <c r="U6" s="1754"/>
    </row>
    <row r="7" spans="1:25" s="7" customFormat="1" ht="15" customHeight="1">
      <c r="A7" s="1751"/>
      <c r="B7" s="1741"/>
      <c r="C7" s="1743" t="s">
        <v>122</v>
      </c>
      <c r="D7" s="1744"/>
      <c r="E7" s="1744"/>
      <c r="F7" s="1745"/>
      <c r="G7" s="1741"/>
      <c r="H7" s="1757"/>
      <c r="I7" s="1758"/>
      <c r="J7" s="1763"/>
      <c r="K7" s="1728"/>
      <c r="L7" s="1728"/>
      <c r="M7" s="1728"/>
      <c r="N7" s="1729" t="s">
        <v>123</v>
      </c>
      <c r="O7" s="1755"/>
      <c r="P7" s="1744"/>
      <c r="Q7" s="1755"/>
      <c r="R7" s="1760"/>
      <c r="S7" s="1761"/>
      <c r="T7" s="1751"/>
      <c r="U7" s="1754"/>
    </row>
    <row r="8" spans="1:25" s="7" customFormat="1" ht="15" customHeight="1">
      <c r="A8" s="1751"/>
      <c r="B8" s="1741"/>
      <c r="C8" s="48" t="s">
        <v>183</v>
      </c>
      <c r="D8" s="49"/>
      <c r="E8" s="50" t="s">
        <v>184</v>
      </c>
      <c r="F8" s="69"/>
      <c r="G8" s="1741"/>
      <c r="H8" s="1757"/>
      <c r="I8" s="1758"/>
      <c r="J8" s="68" t="s">
        <v>183</v>
      </c>
      <c r="K8" s="69"/>
      <c r="L8" s="68" t="s">
        <v>184</v>
      </c>
      <c r="M8" s="69"/>
      <c r="N8" s="50" t="s">
        <v>183</v>
      </c>
      <c r="O8" s="52"/>
      <c r="P8" s="50" t="s">
        <v>184</v>
      </c>
      <c r="Q8" s="52"/>
      <c r="R8" s="1760"/>
      <c r="S8" s="1761"/>
      <c r="T8" s="1751"/>
      <c r="U8" s="1754"/>
    </row>
    <row r="9" spans="1:25" s="7" customFormat="1" ht="15" customHeight="1">
      <c r="A9" s="1751"/>
      <c r="B9" s="1741"/>
      <c r="C9" s="54" t="s">
        <v>902</v>
      </c>
      <c r="D9" s="55" t="s">
        <v>141</v>
      </c>
      <c r="E9" s="45" t="s">
        <v>903</v>
      </c>
      <c r="F9" s="56" t="s">
        <v>141</v>
      </c>
      <c r="G9" s="1741"/>
      <c r="H9" s="45"/>
      <c r="I9" s="55" t="s">
        <v>141</v>
      </c>
      <c r="J9" s="44" t="s">
        <v>904</v>
      </c>
      <c r="K9" s="56" t="s">
        <v>141</v>
      </c>
      <c r="L9" s="44" t="s">
        <v>903</v>
      </c>
      <c r="M9" s="56" t="s">
        <v>141</v>
      </c>
      <c r="N9" s="45" t="s">
        <v>904</v>
      </c>
      <c r="O9" s="55" t="s">
        <v>141</v>
      </c>
      <c r="P9" s="45" t="s">
        <v>903</v>
      </c>
      <c r="Q9" s="55" t="s">
        <v>141</v>
      </c>
      <c r="R9" s="47"/>
      <c r="S9" s="70" t="s">
        <v>141</v>
      </c>
      <c r="T9" s="1751"/>
      <c r="U9" s="1754"/>
    </row>
    <row r="10" spans="1:25" s="7" customFormat="1" ht="15" customHeight="1">
      <c r="A10" s="1752"/>
      <c r="B10" s="1742"/>
      <c r="C10" s="57" t="s">
        <v>905</v>
      </c>
      <c r="D10" s="58" t="s">
        <v>906</v>
      </c>
      <c r="E10" s="25" t="s">
        <v>905</v>
      </c>
      <c r="F10" s="60" t="s">
        <v>906</v>
      </c>
      <c r="G10" s="1742"/>
      <c r="H10" s="109"/>
      <c r="I10" s="58" t="s">
        <v>906</v>
      </c>
      <c r="J10" s="14" t="s">
        <v>905</v>
      </c>
      <c r="K10" s="60" t="s">
        <v>906</v>
      </c>
      <c r="L10" s="14" t="s">
        <v>905</v>
      </c>
      <c r="M10" s="60" t="s">
        <v>906</v>
      </c>
      <c r="N10" s="25" t="s">
        <v>905</v>
      </c>
      <c r="O10" s="58" t="s">
        <v>906</v>
      </c>
      <c r="P10" s="25" t="s">
        <v>905</v>
      </c>
      <c r="Q10" s="58" t="s">
        <v>906</v>
      </c>
      <c r="R10" s="60"/>
      <c r="S10" s="71" t="s">
        <v>906</v>
      </c>
      <c r="T10" s="1752"/>
      <c r="U10" s="1754"/>
    </row>
    <row r="11" spans="1:25" s="28" customFormat="1" ht="17.100000000000001" customHeight="1">
      <c r="A11" s="1765" t="s">
        <v>907</v>
      </c>
      <c r="B11" s="1765"/>
      <c r="C11" s="26">
        <v>380925</v>
      </c>
      <c r="D11" s="16">
        <v>14.021650967730418</v>
      </c>
      <c r="E11" s="15">
        <v>395536</v>
      </c>
      <c r="F11" s="16">
        <v>14.559474272290393</v>
      </c>
      <c r="G11" s="61" t="s">
        <v>239</v>
      </c>
      <c r="H11" s="15">
        <v>171623</v>
      </c>
      <c r="I11" s="16">
        <v>6.3173532953594469</v>
      </c>
      <c r="J11" s="15">
        <v>67182</v>
      </c>
      <c r="K11" s="16">
        <v>2.4729344498630046</v>
      </c>
      <c r="L11" s="15">
        <v>67182</v>
      </c>
      <c r="M11" s="16">
        <v>2.4729344498630046</v>
      </c>
      <c r="N11" s="15">
        <v>142120</v>
      </c>
      <c r="O11" s="16">
        <v>5.2313632225079658</v>
      </c>
      <c r="P11" s="15">
        <v>156731</v>
      </c>
      <c r="Q11" s="16">
        <v>5.7691865270679425</v>
      </c>
      <c r="R11" s="15">
        <v>-14611</v>
      </c>
      <c r="S11" s="16">
        <v>-0.53782330455997673</v>
      </c>
      <c r="T11" s="74" t="s">
        <v>239</v>
      </c>
      <c r="U11" s="27"/>
    </row>
    <row r="12" spans="1:25" s="7" customFormat="1" ht="17.100000000000001" customHeight="1">
      <c r="A12" s="1765" t="s">
        <v>908</v>
      </c>
      <c r="B12" s="1765"/>
      <c r="C12" s="26">
        <v>363297</v>
      </c>
      <c r="D12" s="16">
        <v>13.394062432773362</v>
      </c>
      <c r="E12" s="15">
        <v>377397</v>
      </c>
      <c r="F12" s="16">
        <v>13.913902344201489</v>
      </c>
      <c r="G12" s="61" t="s">
        <v>238</v>
      </c>
      <c r="H12" s="15">
        <v>165140</v>
      </c>
      <c r="I12" s="16">
        <v>6.0883945371092878</v>
      </c>
      <c r="J12" s="15">
        <v>64193</v>
      </c>
      <c r="K12" s="16">
        <v>2.366672583993318</v>
      </c>
      <c r="L12" s="15">
        <v>64193</v>
      </c>
      <c r="M12" s="16">
        <v>2.366672583993318</v>
      </c>
      <c r="N12" s="15">
        <v>133964</v>
      </c>
      <c r="O12" s="16">
        <v>4.9389953116707561</v>
      </c>
      <c r="P12" s="15">
        <v>148064</v>
      </c>
      <c r="Q12" s="16">
        <v>5.4588352230988839</v>
      </c>
      <c r="R12" s="15">
        <v>-14100</v>
      </c>
      <c r="S12" s="16">
        <v>-0.51983991142812735</v>
      </c>
      <c r="T12" s="74" t="s">
        <v>238</v>
      </c>
      <c r="U12" s="15"/>
      <c r="X12" s="114"/>
      <c r="Y12" s="73"/>
    </row>
    <row r="13" spans="1:25" s="7" customFormat="1" ht="17.100000000000001" customHeight="1">
      <c r="A13" s="1765" t="s">
        <v>909</v>
      </c>
      <c r="B13" s="1765"/>
      <c r="C13" s="100">
        <v>367244</v>
      </c>
      <c r="D13" s="101">
        <v>13.564232538142987</v>
      </c>
      <c r="E13" s="102">
        <v>375551</v>
      </c>
      <c r="F13" s="101">
        <v>13.871053288636812</v>
      </c>
      <c r="G13" s="61" t="s">
        <v>266</v>
      </c>
      <c r="H13" s="102">
        <v>165775</v>
      </c>
      <c r="I13" s="101">
        <v>6.1229336599390418</v>
      </c>
      <c r="J13" s="102">
        <v>62241</v>
      </c>
      <c r="K13" s="101">
        <v>2.2988841135772335</v>
      </c>
      <c r="L13" s="102">
        <v>62241</v>
      </c>
      <c r="M13" s="101">
        <v>2.2988841135772335</v>
      </c>
      <c r="N13" s="102">
        <v>139228</v>
      </c>
      <c r="O13" s="101">
        <v>5.1424147646267109</v>
      </c>
      <c r="P13" s="102">
        <v>147535</v>
      </c>
      <c r="Q13" s="101">
        <v>5.4492355151205345</v>
      </c>
      <c r="R13" s="102">
        <v>-8307</v>
      </c>
      <c r="S13" s="101">
        <v>-0.30682075049382368</v>
      </c>
      <c r="T13" s="74" t="s">
        <v>266</v>
      </c>
      <c r="U13" s="102"/>
      <c r="V13" s="7" t="s">
        <v>267</v>
      </c>
      <c r="W13" s="7" t="s">
        <v>752</v>
      </c>
      <c r="X13" s="114"/>
      <c r="Y13" s="73"/>
    </row>
    <row r="14" spans="1:25" s="7" customFormat="1" ht="17.100000000000001" customHeight="1">
      <c r="A14" s="1765" t="s">
        <v>910</v>
      </c>
      <c r="B14" s="1765"/>
      <c r="C14" s="100">
        <v>354575</v>
      </c>
      <c r="D14" s="101">
        <v>13.054945645660625</v>
      </c>
      <c r="E14" s="102">
        <v>358127</v>
      </c>
      <c r="F14" s="101">
        <v>13.185725218200673</v>
      </c>
      <c r="G14" s="61" t="s">
        <v>406</v>
      </c>
      <c r="H14" s="102">
        <v>158808</v>
      </c>
      <c r="I14" s="101">
        <v>5.8470839966045913</v>
      </c>
      <c r="J14" s="102">
        <v>58834</v>
      </c>
      <c r="K14" s="101">
        <v>2.1661839444879005</v>
      </c>
      <c r="L14" s="102">
        <v>58834</v>
      </c>
      <c r="M14" s="101">
        <v>2.1661839444879005</v>
      </c>
      <c r="N14" s="102">
        <v>136933</v>
      </c>
      <c r="O14" s="101">
        <v>5.0416777045681354</v>
      </c>
      <c r="P14" s="102">
        <v>140485</v>
      </c>
      <c r="Q14" s="101">
        <v>5.1724572771081805</v>
      </c>
      <c r="R14" s="102">
        <v>-3552</v>
      </c>
      <c r="S14" s="101">
        <v>-0.13077957254004527</v>
      </c>
      <c r="T14" s="74" t="s">
        <v>406</v>
      </c>
      <c r="U14" s="102"/>
      <c r="X14" s="114"/>
      <c r="Y14" s="73"/>
    </row>
    <row r="15" spans="1:25" s="28" customFormat="1" ht="17.100000000000001" customHeight="1">
      <c r="A15" s="1764" t="s">
        <v>695</v>
      </c>
      <c r="B15" s="1764"/>
      <c r="C15" s="82">
        <f>SUM(C17:C39)</f>
        <v>363511</v>
      </c>
      <c r="D15" s="83">
        <f>C15/$U$15*100</f>
        <v>13.30081957645764</v>
      </c>
      <c r="E15" s="84">
        <f>SUM(E17:E39)</f>
        <v>358695</v>
      </c>
      <c r="F15" s="83">
        <f>E15/$U$15*100</f>
        <v>13.124602771243438</v>
      </c>
      <c r="G15" s="62" t="s">
        <v>695</v>
      </c>
      <c r="H15" s="84">
        <f>SUM(H17:H39)</f>
        <v>163443</v>
      </c>
      <c r="I15" s="83">
        <f>H15/$U$15*100</f>
        <v>5.9803578269570004</v>
      </c>
      <c r="J15" s="84">
        <f>SUM(J17:J39)</f>
        <v>60091</v>
      </c>
      <c r="K15" s="83">
        <f>J15/$U$15*100</f>
        <v>2.1987217695445698</v>
      </c>
      <c r="L15" s="84">
        <f>SUM(L17:L39)</f>
        <v>60091</v>
      </c>
      <c r="M15" s="83">
        <f>L15/$U$15*100</f>
        <v>2.1987217695445698</v>
      </c>
      <c r="N15" s="84">
        <f>SUM(N17:N39)</f>
        <v>139977</v>
      </c>
      <c r="O15" s="83">
        <f>N15/$U$15*100</f>
        <v>5.1217399799560699</v>
      </c>
      <c r="P15" s="84">
        <f>SUM(P17:P39)</f>
        <v>135161</v>
      </c>
      <c r="Q15" s="83">
        <f>P15/$U$15*100</f>
        <v>4.9455231747418678</v>
      </c>
      <c r="R15" s="84">
        <f>SUM(R17:R39)</f>
        <v>4816</v>
      </c>
      <c r="S15" s="83">
        <f>R15/$U$15*100</f>
        <v>0.17621680521420258</v>
      </c>
      <c r="T15" s="75" t="s">
        <v>695</v>
      </c>
      <c r="U15" s="15">
        <f>SUM(V15:W15)/2</f>
        <v>2732997</v>
      </c>
      <c r="V15" s="89">
        <f>SUM(V17:V39)</f>
        <v>2726815</v>
      </c>
      <c r="W15" s="89">
        <f>SUM(W17:W39)</f>
        <v>2739179</v>
      </c>
      <c r="X15" s="115"/>
      <c r="Y15" s="76"/>
    </row>
    <row r="16" spans="1:25" s="7" customFormat="1" ht="11.65" customHeight="1">
      <c r="A16" s="29"/>
      <c r="B16" s="29"/>
      <c r="C16" s="26"/>
      <c r="D16" s="16"/>
      <c r="E16" s="15"/>
      <c r="F16" s="16"/>
      <c r="G16" s="63"/>
      <c r="H16" s="15"/>
      <c r="I16" s="16"/>
      <c r="J16" s="15"/>
      <c r="K16" s="16"/>
      <c r="L16" s="15"/>
      <c r="M16" s="16"/>
      <c r="N16" s="15"/>
      <c r="O16" s="16"/>
      <c r="P16" s="15"/>
      <c r="Q16" s="16"/>
      <c r="R16" s="15"/>
      <c r="S16" s="72"/>
      <c r="T16" s="29"/>
      <c r="U16" s="89"/>
      <c r="V16" s="89"/>
      <c r="W16" s="116"/>
    </row>
    <row r="17" spans="1:24" s="7" customFormat="1" ht="17.100000000000001" customHeight="1">
      <c r="A17" s="29" t="s">
        <v>911</v>
      </c>
      <c r="B17" s="77" t="s">
        <v>912</v>
      </c>
      <c r="C17" s="140">
        <v>71054</v>
      </c>
      <c r="D17" s="86">
        <f t="shared" ref="D17:D39" si="0">C17/$U17*100</f>
        <v>13.656037146942603</v>
      </c>
      <c r="E17" s="141">
        <v>70655</v>
      </c>
      <c r="F17" s="86">
        <f t="shared" ref="F17:F39" si="1">E17/$U17*100</f>
        <v>13.579352388566859</v>
      </c>
      <c r="G17" s="63" t="s">
        <v>911</v>
      </c>
      <c r="H17" s="141">
        <v>44635</v>
      </c>
      <c r="I17" s="86">
        <f t="shared" ref="I17:I39" si="2">H17/$U17*100</f>
        <v>8.5785067421085817</v>
      </c>
      <c r="J17" s="141">
        <v>7000</v>
      </c>
      <c r="K17" s="86">
        <f t="shared" ref="K17:K39" si="3">J17/$U17*100</f>
        <v>1.3453466381709436</v>
      </c>
      <c r="L17" s="141">
        <v>6094</v>
      </c>
      <c r="M17" s="86">
        <f t="shared" ref="M17:M39" si="4">L17/$U17*100</f>
        <v>1.171220344716247</v>
      </c>
      <c r="N17" s="141">
        <v>19419</v>
      </c>
      <c r="O17" s="86">
        <f t="shared" ref="O17:O39" si="5">N17/$U17*100</f>
        <v>3.7321837666630788</v>
      </c>
      <c r="P17" s="141">
        <v>19926</v>
      </c>
      <c r="Q17" s="86">
        <f t="shared" ref="Q17:Q39" si="6">P17/$U17*100</f>
        <v>3.8296253017420319</v>
      </c>
      <c r="R17" s="85">
        <f>C17-E17</f>
        <v>399</v>
      </c>
      <c r="S17" s="87">
        <f t="shared" ref="S17:S39" si="7">R17/$U17*100</f>
        <v>7.6684758375743789E-2</v>
      </c>
      <c r="T17" s="77" t="s">
        <v>912</v>
      </c>
      <c r="U17" s="15">
        <f t="shared" ref="U17:U39" si="8">SUM(V17:W17)/2</f>
        <v>520312</v>
      </c>
      <c r="V17" s="97">
        <v>518908</v>
      </c>
      <c r="W17" s="97">
        <v>521716</v>
      </c>
    </row>
    <row r="18" spans="1:24" s="7" customFormat="1" ht="17.100000000000001" customHeight="1">
      <c r="A18" s="29" t="s">
        <v>144</v>
      </c>
      <c r="B18" s="77" t="s">
        <v>913</v>
      </c>
      <c r="C18" s="140">
        <v>31550</v>
      </c>
      <c r="D18" s="86">
        <f t="shared" si="0"/>
        <v>11.589933105330633</v>
      </c>
      <c r="E18" s="141">
        <v>33227</v>
      </c>
      <c r="F18" s="86">
        <f t="shared" si="1"/>
        <v>12.205981213655182</v>
      </c>
      <c r="G18" s="63" t="s">
        <v>144</v>
      </c>
      <c r="H18" s="141">
        <v>16108</v>
      </c>
      <c r="I18" s="86">
        <f t="shared" si="2"/>
        <v>5.9172945312413905</v>
      </c>
      <c r="J18" s="141">
        <v>3844</v>
      </c>
      <c r="K18" s="86">
        <f t="shared" si="3"/>
        <v>1.4120983472865598</v>
      </c>
      <c r="L18" s="141">
        <v>4663</v>
      </c>
      <c r="M18" s="86">
        <f t="shared" si="4"/>
        <v>1.7129590513520365</v>
      </c>
      <c r="N18" s="141">
        <v>11598</v>
      </c>
      <c r="O18" s="86">
        <f t="shared" si="5"/>
        <v>4.2605402268026848</v>
      </c>
      <c r="P18" s="141">
        <v>12456</v>
      </c>
      <c r="Q18" s="86">
        <f t="shared" si="6"/>
        <v>4.5757276310617554</v>
      </c>
      <c r="R18" s="85">
        <f>C18-E18</f>
        <v>-1677</v>
      </c>
      <c r="S18" s="87">
        <f t="shared" si="7"/>
        <v>-0.61604810832454748</v>
      </c>
      <c r="T18" s="77" t="s">
        <v>913</v>
      </c>
      <c r="U18" s="15">
        <f t="shared" si="8"/>
        <v>272219</v>
      </c>
      <c r="V18" s="97">
        <v>272569</v>
      </c>
      <c r="W18" s="97">
        <v>271869</v>
      </c>
    </row>
    <row r="19" spans="1:24" s="7" customFormat="1" ht="17.100000000000001" customHeight="1">
      <c r="A19" s="29" t="s">
        <v>145</v>
      </c>
      <c r="B19" s="77" t="s">
        <v>914</v>
      </c>
      <c r="C19" s="140">
        <v>19426</v>
      </c>
      <c r="D19" s="86">
        <f t="shared" si="0"/>
        <v>14.089216230231688</v>
      </c>
      <c r="E19" s="141">
        <v>19386</v>
      </c>
      <c r="F19" s="86">
        <f t="shared" si="1"/>
        <v>14.060205180648181</v>
      </c>
      <c r="G19" s="63" t="s">
        <v>145</v>
      </c>
      <c r="H19" s="141">
        <v>9015</v>
      </c>
      <c r="I19" s="86">
        <f t="shared" si="2"/>
        <v>6.5383652998835933</v>
      </c>
      <c r="J19" s="141">
        <v>3770</v>
      </c>
      <c r="K19" s="86">
        <f t="shared" si="3"/>
        <v>2.7342914232458289</v>
      </c>
      <c r="L19" s="141">
        <v>3969</v>
      </c>
      <c r="M19" s="86">
        <f t="shared" si="4"/>
        <v>2.8786213949237913</v>
      </c>
      <c r="N19" s="141">
        <v>6641</v>
      </c>
      <c r="O19" s="86">
        <f t="shared" si="5"/>
        <v>4.8165595071022675</v>
      </c>
      <c r="P19" s="141">
        <v>6402</v>
      </c>
      <c r="Q19" s="86">
        <f t="shared" si="6"/>
        <v>4.6432184858407943</v>
      </c>
      <c r="R19" s="85">
        <f t="shared" ref="R19:R39" si="9">C19-E19</f>
        <v>40</v>
      </c>
      <c r="S19" s="87">
        <f>R19/$U19*100</f>
        <v>2.9011049583510123E-2</v>
      </c>
      <c r="T19" s="77" t="s">
        <v>914</v>
      </c>
      <c r="U19" s="15">
        <f t="shared" si="8"/>
        <v>137878.5</v>
      </c>
      <c r="V19" s="97">
        <v>137837</v>
      </c>
      <c r="W19" s="97">
        <v>137920</v>
      </c>
    </row>
    <row r="20" spans="1:24" s="7" customFormat="1" ht="17.100000000000001" customHeight="1">
      <c r="A20" s="29" t="s">
        <v>146</v>
      </c>
      <c r="B20" s="77" t="s">
        <v>915</v>
      </c>
      <c r="C20" s="140">
        <v>22478</v>
      </c>
      <c r="D20" s="86">
        <f t="shared" si="0"/>
        <v>13.268676231431497</v>
      </c>
      <c r="E20" s="141">
        <v>22390</v>
      </c>
      <c r="F20" s="86">
        <f t="shared" si="1"/>
        <v>13.216730172691129</v>
      </c>
      <c r="G20" s="63" t="s">
        <v>146</v>
      </c>
      <c r="H20" s="141">
        <v>12580</v>
      </c>
      <c r="I20" s="86">
        <f t="shared" si="2"/>
        <v>7.4259252153842974</v>
      </c>
      <c r="J20" s="141">
        <v>3296</v>
      </c>
      <c r="K20" s="86">
        <f t="shared" si="3"/>
        <v>1.945616018275568</v>
      </c>
      <c r="L20" s="141">
        <v>2984</v>
      </c>
      <c r="M20" s="86">
        <f t="shared" si="4"/>
        <v>1.7614436281960844</v>
      </c>
      <c r="N20" s="141">
        <v>6602</v>
      </c>
      <c r="O20" s="86">
        <f t="shared" si="5"/>
        <v>3.8971349977716319</v>
      </c>
      <c r="P20" s="141">
        <v>6826</v>
      </c>
      <c r="Q20" s="86">
        <f t="shared" si="6"/>
        <v>4.0293613291107482</v>
      </c>
      <c r="R20" s="85">
        <f t="shared" si="9"/>
        <v>88</v>
      </c>
      <c r="S20" s="87">
        <f>R20/$U20*100</f>
        <v>5.1946058740367104E-2</v>
      </c>
      <c r="T20" s="77" t="s">
        <v>915</v>
      </c>
      <c r="U20" s="15">
        <f t="shared" si="8"/>
        <v>169406.5</v>
      </c>
      <c r="V20" s="97">
        <v>169323</v>
      </c>
      <c r="W20" s="97">
        <v>169490</v>
      </c>
      <c r="X20" s="30"/>
    </row>
    <row r="21" spans="1:24" s="7" customFormat="1" ht="17.100000000000001" customHeight="1">
      <c r="A21" s="29" t="s">
        <v>147</v>
      </c>
      <c r="B21" s="77" t="s">
        <v>916</v>
      </c>
      <c r="C21" s="140">
        <v>70818</v>
      </c>
      <c r="D21" s="86">
        <f t="shared" si="0"/>
        <v>17.094730947116361</v>
      </c>
      <c r="E21" s="141">
        <v>66176</v>
      </c>
      <c r="F21" s="86">
        <f t="shared" si="1"/>
        <v>15.974200276149739</v>
      </c>
      <c r="G21" s="63" t="s">
        <v>147</v>
      </c>
      <c r="H21" s="141">
        <v>35433</v>
      </c>
      <c r="I21" s="86">
        <f t="shared" si="2"/>
        <v>8.5531588247221606</v>
      </c>
      <c r="J21" s="141">
        <v>13732</v>
      </c>
      <c r="K21" s="86">
        <f t="shared" si="3"/>
        <v>3.3147624243243503</v>
      </c>
      <c r="L21" s="141">
        <v>10668</v>
      </c>
      <c r="M21" s="86">
        <f t="shared" si="4"/>
        <v>2.5751445923894676</v>
      </c>
      <c r="N21" s="141">
        <v>21653</v>
      </c>
      <c r="O21" s="86">
        <f t="shared" si="5"/>
        <v>5.2268096980698484</v>
      </c>
      <c r="P21" s="141">
        <v>20075</v>
      </c>
      <c r="Q21" s="86">
        <f t="shared" si="6"/>
        <v>4.8458968590381106</v>
      </c>
      <c r="R21" s="85">
        <f t="shared" si="9"/>
        <v>4642</v>
      </c>
      <c r="S21" s="87">
        <f>R21/$U21*100</f>
        <v>1.1205306709666205</v>
      </c>
      <c r="T21" s="77" t="s">
        <v>916</v>
      </c>
      <c r="U21" s="15">
        <f t="shared" si="8"/>
        <v>414268</v>
      </c>
      <c r="V21" s="97">
        <v>409792</v>
      </c>
      <c r="W21" s="97">
        <v>418744</v>
      </c>
    </row>
    <row r="22" spans="1:24" s="7" customFormat="1" ht="17.100000000000001" customHeight="1">
      <c r="A22" s="29" t="s">
        <v>148</v>
      </c>
      <c r="B22" s="77" t="s">
        <v>917</v>
      </c>
      <c r="C22" s="140">
        <v>16384</v>
      </c>
      <c r="D22" s="86">
        <f t="shared" si="0"/>
        <v>14.254889677733695</v>
      </c>
      <c r="E22" s="141">
        <v>16001</v>
      </c>
      <c r="F22" s="86">
        <f t="shared" si="1"/>
        <v>13.92166075033062</v>
      </c>
      <c r="G22" s="63" t="s">
        <v>148</v>
      </c>
      <c r="H22" s="141">
        <v>8826</v>
      </c>
      <c r="I22" s="86">
        <f t="shared" si="2"/>
        <v>7.6790561703904778</v>
      </c>
      <c r="J22" s="141">
        <v>2052</v>
      </c>
      <c r="K22" s="86">
        <f t="shared" si="3"/>
        <v>1.78534140739194</v>
      </c>
      <c r="L22" s="141">
        <v>1934</v>
      </c>
      <c r="M22" s="86">
        <f t="shared" si="4"/>
        <v>1.6826755759727152</v>
      </c>
      <c r="N22" s="141">
        <v>5506</v>
      </c>
      <c r="O22" s="86">
        <f t="shared" si="5"/>
        <v>4.7904920999512779</v>
      </c>
      <c r="P22" s="141">
        <v>5241</v>
      </c>
      <c r="Q22" s="86">
        <f t="shared" si="6"/>
        <v>4.559929003967425</v>
      </c>
      <c r="R22" s="85">
        <f t="shared" si="9"/>
        <v>383</v>
      </c>
      <c r="S22" s="87">
        <f t="shared" si="7"/>
        <v>0.33322892740307652</v>
      </c>
      <c r="T22" s="77" t="s">
        <v>917</v>
      </c>
      <c r="U22" s="15">
        <f t="shared" si="8"/>
        <v>114936</v>
      </c>
      <c r="V22" s="97">
        <v>114856</v>
      </c>
      <c r="W22" s="97">
        <v>115016</v>
      </c>
    </row>
    <row r="23" spans="1:24" s="7" customFormat="1" ht="17.100000000000001" customHeight="1">
      <c r="A23" s="29" t="s">
        <v>149</v>
      </c>
      <c r="B23" s="77" t="s">
        <v>918</v>
      </c>
      <c r="C23" s="140">
        <v>14686</v>
      </c>
      <c r="D23" s="86">
        <f t="shared" si="0"/>
        <v>13.888258435466788</v>
      </c>
      <c r="E23" s="141">
        <v>13566</v>
      </c>
      <c r="F23" s="86">
        <f t="shared" si="1"/>
        <v>12.829096686336813</v>
      </c>
      <c r="G23" s="63" t="s">
        <v>149</v>
      </c>
      <c r="H23" s="141">
        <v>4721</v>
      </c>
      <c r="I23" s="86">
        <f t="shared" si="2"/>
        <v>4.4645559086094719</v>
      </c>
      <c r="J23" s="141">
        <v>2923</v>
      </c>
      <c r="K23" s="86">
        <f t="shared" si="3"/>
        <v>2.7642230292026024</v>
      </c>
      <c r="L23" s="141">
        <v>2861</v>
      </c>
      <c r="M23" s="86">
        <f t="shared" si="4"/>
        <v>2.705590860947193</v>
      </c>
      <c r="N23" s="141">
        <v>7042</v>
      </c>
      <c r="O23" s="86">
        <f t="shared" si="5"/>
        <v>6.6594794976547131</v>
      </c>
      <c r="P23" s="141">
        <v>5984</v>
      </c>
      <c r="Q23" s="86">
        <f t="shared" si="6"/>
        <v>5.6589499167801485</v>
      </c>
      <c r="R23" s="85">
        <f t="shared" si="9"/>
        <v>1120</v>
      </c>
      <c r="S23" s="87">
        <f t="shared" si="7"/>
        <v>1.0591617491299743</v>
      </c>
      <c r="T23" s="77" t="s">
        <v>918</v>
      </c>
      <c r="U23" s="15">
        <f t="shared" si="8"/>
        <v>105744</v>
      </c>
      <c r="V23" s="97">
        <v>105102</v>
      </c>
      <c r="W23" s="97">
        <v>106386</v>
      </c>
    </row>
    <row r="24" spans="1:24" s="7" customFormat="1" ht="17.100000000000001" customHeight="1">
      <c r="A24" s="29" t="s">
        <v>150</v>
      </c>
      <c r="B24" s="77" t="s">
        <v>919</v>
      </c>
      <c r="C24" s="140">
        <v>11735</v>
      </c>
      <c r="D24" s="86">
        <f t="shared" si="0"/>
        <v>11.073836586597213</v>
      </c>
      <c r="E24" s="141">
        <v>12293</v>
      </c>
      <c r="F24" s="86">
        <f t="shared" si="1"/>
        <v>11.600398224034048</v>
      </c>
      <c r="G24" s="63" t="s">
        <v>150</v>
      </c>
      <c r="H24" s="141">
        <v>5525</v>
      </c>
      <c r="I24" s="86">
        <f t="shared" si="2"/>
        <v>5.2137151377034172</v>
      </c>
      <c r="J24" s="141">
        <v>1983</v>
      </c>
      <c r="K24" s="86">
        <f t="shared" si="3"/>
        <v>1.8712754964825118</v>
      </c>
      <c r="L24" s="141">
        <v>2414</v>
      </c>
      <c r="M24" s="86">
        <f t="shared" si="4"/>
        <v>2.2779924601658008</v>
      </c>
      <c r="N24" s="141">
        <v>4227</v>
      </c>
      <c r="O24" s="86">
        <f t="shared" si="5"/>
        <v>3.9888459524112845</v>
      </c>
      <c r="P24" s="141">
        <v>4354</v>
      </c>
      <c r="Q24" s="86">
        <f t="shared" si="6"/>
        <v>4.1086906261648286</v>
      </c>
      <c r="R24" s="85">
        <f t="shared" si="9"/>
        <v>-558</v>
      </c>
      <c r="S24" s="87">
        <f t="shared" si="7"/>
        <v>-0.52656163743683382</v>
      </c>
      <c r="T24" s="77" t="s">
        <v>919</v>
      </c>
      <c r="U24" s="15">
        <f t="shared" si="8"/>
        <v>105970.5</v>
      </c>
      <c r="V24" s="97">
        <v>106440</v>
      </c>
      <c r="W24" s="97">
        <v>105501</v>
      </c>
    </row>
    <row r="25" spans="1:24" s="7" customFormat="1" ht="17.100000000000001" customHeight="1">
      <c r="A25" s="29" t="s">
        <v>151</v>
      </c>
      <c r="B25" s="77" t="s">
        <v>920</v>
      </c>
      <c r="C25" s="140">
        <v>9228</v>
      </c>
      <c r="D25" s="86">
        <f t="shared" si="0"/>
        <v>11.888918234699201</v>
      </c>
      <c r="E25" s="141">
        <v>9748</v>
      </c>
      <c r="F25" s="86">
        <f t="shared" si="1"/>
        <v>12.558861611600328</v>
      </c>
      <c r="G25" s="63" t="s">
        <v>151</v>
      </c>
      <c r="H25" s="141">
        <v>3443</v>
      </c>
      <c r="I25" s="86">
        <f t="shared" si="2"/>
        <v>4.4357981666741821</v>
      </c>
      <c r="J25" s="141">
        <v>1645</v>
      </c>
      <c r="K25" s="86">
        <f t="shared" si="3"/>
        <v>2.1193401057737522</v>
      </c>
      <c r="L25" s="141">
        <v>1960</v>
      </c>
      <c r="M25" s="86">
        <f t="shared" si="4"/>
        <v>2.5251711898580878</v>
      </c>
      <c r="N25" s="141">
        <v>4140</v>
      </c>
      <c r="O25" s="86">
        <f t="shared" si="5"/>
        <v>5.3337799622512669</v>
      </c>
      <c r="P25" s="141">
        <v>4345</v>
      </c>
      <c r="Q25" s="86">
        <f t="shared" si="6"/>
        <v>5.5978922550680572</v>
      </c>
      <c r="R25" s="85">
        <f t="shared" si="9"/>
        <v>-520</v>
      </c>
      <c r="S25" s="87">
        <f t="shared" si="7"/>
        <v>-0.66994337690112538</v>
      </c>
      <c r="T25" s="77" t="s">
        <v>920</v>
      </c>
      <c r="U25" s="15">
        <f t="shared" si="8"/>
        <v>77618.5</v>
      </c>
      <c r="V25" s="97">
        <v>77933</v>
      </c>
      <c r="W25" s="97">
        <v>77304</v>
      </c>
    </row>
    <row r="26" spans="1:24" s="7" customFormat="1" ht="17.100000000000001" customHeight="1">
      <c r="A26" s="29" t="s">
        <v>152</v>
      </c>
      <c r="B26" s="77" t="s">
        <v>921</v>
      </c>
      <c r="C26" s="140">
        <v>38519</v>
      </c>
      <c r="D26" s="86">
        <f t="shared" si="0"/>
        <v>15.483873561162284</v>
      </c>
      <c r="E26" s="141">
        <v>36706</v>
      </c>
      <c r="F26" s="86">
        <f t="shared" si="1"/>
        <v>14.755083541525554</v>
      </c>
      <c r="G26" s="63" t="s">
        <v>152</v>
      </c>
      <c r="H26" s="141">
        <v>13384</v>
      </c>
      <c r="I26" s="86">
        <f t="shared" si="2"/>
        <v>5.3801023843452844</v>
      </c>
      <c r="J26" s="141">
        <v>4753</v>
      </c>
      <c r="K26" s="86">
        <f t="shared" si="3"/>
        <v>1.9106116731016989</v>
      </c>
      <c r="L26" s="141">
        <v>4792</v>
      </c>
      <c r="M26" s="86">
        <f t="shared" si="4"/>
        <v>1.9262888991170506</v>
      </c>
      <c r="N26" s="141">
        <v>20382</v>
      </c>
      <c r="O26" s="86">
        <f t="shared" si="5"/>
        <v>8.193159503715302</v>
      </c>
      <c r="P26" s="141">
        <v>18530</v>
      </c>
      <c r="Q26" s="86">
        <f t="shared" si="6"/>
        <v>7.4486922580632191</v>
      </c>
      <c r="R26" s="85">
        <f t="shared" si="9"/>
        <v>1813</v>
      </c>
      <c r="S26" s="87">
        <f t="shared" si="7"/>
        <v>0.72879001963673051</v>
      </c>
      <c r="T26" s="77" t="s">
        <v>921</v>
      </c>
      <c r="U26" s="15">
        <f t="shared" si="8"/>
        <v>248768.5</v>
      </c>
      <c r="V26" s="97">
        <v>247185</v>
      </c>
      <c r="W26" s="97">
        <v>250352</v>
      </c>
    </row>
    <row r="27" spans="1:24" s="7" customFormat="1" ht="17.100000000000001" customHeight="1">
      <c r="A27" s="29" t="s">
        <v>153</v>
      </c>
      <c r="B27" s="77" t="s">
        <v>922</v>
      </c>
      <c r="C27" s="140">
        <v>2084</v>
      </c>
      <c r="D27" s="86">
        <f t="shared" si="0"/>
        <v>8.3605801055102003</v>
      </c>
      <c r="E27" s="141">
        <v>2342</v>
      </c>
      <c r="F27" s="86">
        <f t="shared" si="1"/>
        <v>9.3956231320081027</v>
      </c>
      <c r="G27" s="63" t="s">
        <v>153</v>
      </c>
      <c r="H27" s="141">
        <v>232</v>
      </c>
      <c r="I27" s="86">
        <f t="shared" si="2"/>
        <v>0.93073636491284373</v>
      </c>
      <c r="J27" s="141">
        <v>478</v>
      </c>
      <c r="K27" s="86">
        <f t="shared" si="3"/>
        <v>1.9176378552945659</v>
      </c>
      <c r="L27" s="141">
        <v>584</v>
      </c>
      <c r="M27" s="86">
        <f t="shared" si="4"/>
        <v>2.3428880909875032</v>
      </c>
      <c r="N27" s="141">
        <v>1374</v>
      </c>
      <c r="O27" s="86">
        <f t="shared" si="5"/>
        <v>5.51220588530279</v>
      </c>
      <c r="P27" s="141">
        <v>1526</v>
      </c>
      <c r="Q27" s="86">
        <f t="shared" si="6"/>
        <v>6.1219986761077569</v>
      </c>
      <c r="R27" s="85">
        <f t="shared" si="9"/>
        <v>-258</v>
      </c>
      <c r="S27" s="87">
        <f t="shared" si="7"/>
        <v>-1.0350430264979038</v>
      </c>
      <c r="T27" s="77" t="s">
        <v>922</v>
      </c>
      <c r="U27" s="15">
        <f t="shared" si="8"/>
        <v>24926.5</v>
      </c>
      <c r="V27" s="97">
        <v>25154</v>
      </c>
      <c r="W27" s="97">
        <v>24699</v>
      </c>
    </row>
    <row r="28" spans="1:24" s="7" customFormat="1" ht="17.100000000000001" customHeight="1">
      <c r="A28" s="29" t="s">
        <v>154</v>
      </c>
      <c r="B28" s="77" t="s">
        <v>923</v>
      </c>
      <c r="C28" s="140">
        <v>4070</v>
      </c>
      <c r="D28" s="86">
        <f t="shared" si="0"/>
        <v>6.9260091212306847</v>
      </c>
      <c r="E28" s="141">
        <v>4621</v>
      </c>
      <c r="F28" s="86">
        <f t="shared" si="1"/>
        <v>7.8636580219181811</v>
      </c>
      <c r="G28" s="63" t="s">
        <v>154</v>
      </c>
      <c r="H28" s="141">
        <v>697</v>
      </c>
      <c r="I28" s="86">
        <f t="shared" si="2"/>
        <v>1.18610033353754</v>
      </c>
      <c r="J28" s="141">
        <v>971</v>
      </c>
      <c r="K28" s="86">
        <f t="shared" si="3"/>
        <v>1.6523722006670751</v>
      </c>
      <c r="L28" s="141">
        <v>1329</v>
      </c>
      <c r="M28" s="86">
        <f t="shared" si="4"/>
        <v>2.261588727792526</v>
      </c>
      <c r="N28" s="141">
        <v>2402</v>
      </c>
      <c r="O28" s="86">
        <f t="shared" si="5"/>
        <v>4.0875365870260705</v>
      </c>
      <c r="P28" s="141">
        <v>2595</v>
      </c>
      <c r="Q28" s="86">
        <f t="shared" si="6"/>
        <v>4.4159689605881152</v>
      </c>
      <c r="R28" s="85">
        <f t="shared" si="9"/>
        <v>-551</v>
      </c>
      <c r="S28" s="87">
        <f t="shared" si="7"/>
        <v>-0.93764890068749573</v>
      </c>
      <c r="T28" s="77" t="s">
        <v>923</v>
      </c>
      <c r="U28" s="15">
        <f t="shared" si="8"/>
        <v>58764</v>
      </c>
      <c r="V28" s="97">
        <v>59306</v>
      </c>
      <c r="W28" s="97">
        <v>58222</v>
      </c>
    </row>
    <row r="29" spans="1:24" s="7" customFormat="1" ht="17.100000000000001" customHeight="1">
      <c r="A29" s="29" t="s">
        <v>155</v>
      </c>
      <c r="B29" s="77" t="s">
        <v>924</v>
      </c>
      <c r="C29" s="140">
        <v>2435</v>
      </c>
      <c r="D29" s="86">
        <f t="shared" si="0"/>
        <v>9.0810770493026034</v>
      </c>
      <c r="E29" s="141">
        <v>2433</v>
      </c>
      <c r="F29" s="86">
        <f t="shared" si="1"/>
        <v>9.0736182591183709</v>
      </c>
      <c r="G29" s="63" t="s">
        <v>155</v>
      </c>
      <c r="H29" s="141">
        <v>370</v>
      </c>
      <c r="I29" s="86">
        <f t="shared" si="2"/>
        <v>1.3798761840829419</v>
      </c>
      <c r="J29" s="141">
        <v>742</v>
      </c>
      <c r="K29" s="86">
        <f t="shared" si="3"/>
        <v>2.7672111583501158</v>
      </c>
      <c r="L29" s="141">
        <v>847</v>
      </c>
      <c r="M29" s="86">
        <f t="shared" si="4"/>
        <v>3.1587976430223019</v>
      </c>
      <c r="N29" s="141">
        <v>1323</v>
      </c>
      <c r="O29" s="86">
        <f t="shared" si="5"/>
        <v>4.9339897068695464</v>
      </c>
      <c r="P29" s="141">
        <v>1216</v>
      </c>
      <c r="Q29" s="86">
        <f t="shared" si="6"/>
        <v>4.5349444320131269</v>
      </c>
      <c r="R29" s="85">
        <f t="shared" si="9"/>
        <v>2</v>
      </c>
      <c r="S29" s="87">
        <f t="shared" si="7"/>
        <v>7.4587901842321181E-3</v>
      </c>
      <c r="T29" s="77" t="s">
        <v>924</v>
      </c>
      <c r="U29" s="15">
        <f t="shared" si="8"/>
        <v>26814</v>
      </c>
      <c r="V29" s="97">
        <v>26883</v>
      </c>
      <c r="W29" s="97">
        <v>26745</v>
      </c>
    </row>
    <row r="30" spans="1:24" s="7" customFormat="1" ht="17.100000000000001" customHeight="1">
      <c r="A30" s="29" t="s">
        <v>156</v>
      </c>
      <c r="B30" s="77" t="s">
        <v>925</v>
      </c>
      <c r="C30" s="140">
        <v>1448</v>
      </c>
      <c r="D30" s="86">
        <f t="shared" si="0"/>
        <v>7.8342260455553756</v>
      </c>
      <c r="E30" s="141">
        <v>1472</v>
      </c>
      <c r="F30" s="86">
        <f t="shared" si="1"/>
        <v>7.9640750960341942</v>
      </c>
      <c r="G30" s="63" t="s">
        <v>156</v>
      </c>
      <c r="H30" s="141">
        <v>176</v>
      </c>
      <c r="I30" s="86">
        <f t="shared" si="2"/>
        <v>0.95222637017800138</v>
      </c>
      <c r="J30" s="141">
        <v>457</v>
      </c>
      <c r="K30" s="86">
        <f t="shared" si="3"/>
        <v>2.4725423362008332</v>
      </c>
      <c r="L30" s="141">
        <v>535</v>
      </c>
      <c r="M30" s="86">
        <f t="shared" si="4"/>
        <v>2.8945517502569929</v>
      </c>
      <c r="N30" s="141">
        <v>815</v>
      </c>
      <c r="O30" s="86">
        <f t="shared" si="5"/>
        <v>4.4094573391765399</v>
      </c>
      <c r="P30" s="141">
        <v>761</v>
      </c>
      <c r="Q30" s="86">
        <f t="shared" si="6"/>
        <v>4.1172969755991993</v>
      </c>
      <c r="R30" s="85">
        <f t="shared" si="9"/>
        <v>-24</v>
      </c>
      <c r="S30" s="87">
        <f t="shared" si="7"/>
        <v>-0.12984905047881837</v>
      </c>
      <c r="T30" s="77" t="s">
        <v>925</v>
      </c>
      <c r="U30" s="15">
        <f t="shared" si="8"/>
        <v>18483</v>
      </c>
      <c r="V30" s="97">
        <v>18587</v>
      </c>
      <c r="W30" s="97">
        <v>18379</v>
      </c>
    </row>
    <row r="31" spans="1:24" s="7" customFormat="1" ht="17.100000000000001" customHeight="1">
      <c r="A31" s="29" t="s">
        <v>157</v>
      </c>
      <c r="B31" s="77" t="s">
        <v>926</v>
      </c>
      <c r="C31" s="140">
        <v>3545</v>
      </c>
      <c r="D31" s="86">
        <f t="shared" si="0"/>
        <v>8.5399050853990506</v>
      </c>
      <c r="E31" s="141">
        <v>3847</v>
      </c>
      <c r="F31" s="86">
        <f t="shared" si="1"/>
        <v>9.26742309267423</v>
      </c>
      <c r="G31" s="63" t="s">
        <v>157</v>
      </c>
      <c r="H31" s="141">
        <v>687</v>
      </c>
      <c r="I31" s="86">
        <f t="shared" si="2"/>
        <v>1.65498301654983</v>
      </c>
      <c r="J31" s="141">
        <v>1162</v>
      </c>
      <c r="K31" s="86">
        <f t="shared" si="3"/>
        <v>2.7992580279925803</v>
      </c>
      <c r="L31" s="141">
        <v>1452</v>
      </c>
      <c r="M31" s="86">
        <f t="shared" si="4"/>
        <v>3.4978680349786804</v>
      </c>
      <c r="N31" s="141">
        <v>1696</v>
      </c>
      <c r="O31" s="86">
        <f t="shared" si="5"/>
        <v>4.0856640408566403</v>
      </c>
      <c r="P31" s="141">
        <v>1708</v>
      </c>
      <c r="Q31" s="86">
        <f t="shared" si="6"/>
        <v>4.1145720411457205</v>
      </c>
      <c r="R31" s="85">
        <f t="shared" si="9"/>
        <v>-302</v>
      </c>
      <c r="S31" s="87">
        <f t="shared" si="7"/>
        <v>-0.72751800727518012</v>
      </c>
      <c r="T31" s="77" t="s">
        <v>926</v>
      </c>
      <c r="U31" s="15">
        <f t="shared" si="8"/>
        <v>41511</v>
      </c>
      <c r="V31" s="97">
        <v>41763</v>
      </c>
      <c r="W31" s="97">
        <v>41259</v>
      </c>
    </row>
    <row r="32" spans="1:24" s="7" customFormat="1" ht="17.100000000000001" customHeight="1">
      <c r="A32" s="29" t="s">
        <v>158</v>
      </c>
      <c r="B32" s="77" t="s">
        <v>927</v>
      </c>
      <c r="C32" s="140">
        <v>4760</v>
      </c>
      <c r="D32" s="86">
        <f t="shared" si="0"/>
        <v>10.600273914641072</v>
      </c>
      <c r="E32" s="141">
        <v>4509</v>
      </c>
      <c r="F32" s="86">
        <f t="shared" si="1"/>
        <v>10.041309890990881</v>
      </c>
      <c r="G32" s="63" t="s">
        <v>158</v>
      </c>
      <c r="H32" s="141">
        <v>1003</v>
      </c>
      <c r="I32" s="86">
        <f t="shared" si="2"/>
        <v>2.2336291462993687</v>
      </c>
      <c r="J32" s="141">
        <v>712</v>
      </c>
      <c r="K32" s="86">
        <f t="shared" si="3"/>
        <v>1.5855871905933703</v>
      </c>
      <c r="L32" s="141">
        <v>779</v>
      </c>
      <c r="M32" s="86">
        <f t="shared" si="4"/>
        <v>1.7347927267868477</v>
      </c>
      <c r="N32" s="141">
        <v>3045</v>
      </c>
      <c r="O32" s="86">
        <f t="shared" si="5"/>
        <v>6.7810575777483324</v>
      </c>
      <c r="P32" s="141">
        <v>2727</v>
      </c>
      <c r="Q32" s="86">
        <f t="shared" si="6"/>
        <v>6.0728880179046643</v>
      </c>
      <c r="R32" s="85">
        <f t="shared" si="9"/>
        <v>251</v>
      </c>
      <c r="S32" s="87">
        <f t="shared" si="7"/>
        <v>0.55896402365019104</v>
      </c>
      <c r="T32" s="77" t="s">
        <v>927</v>
      </c>
      <c r="U32" s="15">
        <f t="shared" si="8"/>
        <v>44904.5</v>
      </c>
      <c r="V32" s="97">
        <v>44894</v>
      </c>
      <c r="W32" s="97">
        <v>44915</v>
      </c>
    </row>
    <row r="33" spans="1:23" s="7" customFormat="1" ht="17.100000000000001" customHeight="1">
      <c r="A33" s="29" t="s">
        <v>159</v>
      </c>
      <c r="B33" s="77" t="s">
        <v>928</v>
      </c>
      <c r="C33" s="140">
        <v>4395</v>
      </c>
      <c r="D33" s="86">
        <f t="shared" si="0"/>
        <v>12.078987508760358</v>
      </c>
      <c r="E33" s="141">
        <v>3483</v>
      </c>
      <c r="F33" s="86">
        <f t="shared" si="1"/>
        <v>9.5724945376592316</v>
      </c>
      <c r="G33" s="63" t="s">
        <v>159</v>
      </c>
      <c r="H33" s="141">
        <v>532</v>
      </c>
      <c r="I33" s="86">
        <f t="shared" si="2"/>
        <v>1.4621208998089898</v>
      </c>
      <c r="J33" s="141">
        <v>365</v>
      </c>
      <c r="K33" s="86">
        <f t="shared" si="3"/>
        <v>1.0031468579516565</v>
      </c>
      <c r="L33" s="141">
        <v>396</v>
      </c>
      <c r="M33" s="86">
        <f t="shared" si="4"/>
        <v>1.0883456321886464</v>
      </c>
      <c r="N33" s="141">
        <v>3498</v>
      </c>
      <c r="O33" s="86">
        <f t="shared" si="5"/>
        <v>9.6137197509997101</v>
      </c>
      <c r="P33" s="141">
        <v>2555</v>
      </c>
      <c r="Q33" s="86">
        <f t="shared" si="6"/>
        <v>7.0220280056615962</v>
      </c>
      <c r="R33" s="85">
        <f t="shared" si="9"/>
        <v>912</v>
      </c>
      <c r="S33" s="87">
        <f t="shared" si="7"/>
        <v>2.5064929711011255</v>
      </c>
      <c r="T33" s="77" t="s">
        <v>928</v>
      </c>
      <c r="U33" s="15">
        <f t="shared" si="8"/>
        <v>36385.5</v>
      </c>
      <c r="V33" s="97">
        <v>35892</v>
      </c>
      <c r="W33" s="97">
        <v>36879</v>
      </c>
    </row>
    <row r="34" spans="1:23" s="7" customFormat="1" ht="17.100000000000001" customHeight="1">
      <c r="A34" s="29" t="s">
        <v>160</v>
      </c>
      <c r="B34" s="77" t="s">
        <v>929</v>
      </c>
      <c r="C34" s="140">
        <v>5512</v>
      </c>
      <c r="D34" s="86">
        <f t="shared" si="0"/>
        <v>11.855293156106164</v>
      </c>
      <c r="E34" s="141">
        <v>4933</v>
      </c>
      <c r="F34" s="86">
        <f t="shared" si="1"/>
        <v>10.60997117907687</v>
      </c>
      <c r="G34" s="63" t="s">
        <v>160</v>
      </c>
      <c r="H34" s="141">
        <v>1091</v>
      </c>
      <c r="I34" s="86">
        <f t="shared" si="2"/>
        <v>2.346539338409257</v>
      </c>
      <c r="J34" s="141">
        <v>871</v>
      </c>
      <c r="K34" s="86">
        <f t="shared" si="3"/>
        <v>1.873360003441304</v>
      </c>
      <c r="L34" s="141">
        <v>896</v>
      </c>
      <c r="M34" s="86">
        <f t="shared" si="4"/>
        <v>1.9271303824149353</v>
      </c>
      <c r="N34" s="141">
        <v>3550</v>
      </c>
      <c r="O34" s="86">
        <f t="shared" si="5"/>
        <v>7.635393814255603</v>
      </c>
      <c r="P34" s="141">
        <v>2946</v>
      </c>
      <c r="Q34" s="86">
        <f t="shared" si="6"/>
        <v>6.3363014582526773</v>
      </c>
      <c r="R34" s="85">
        <f t="shared" si="9"/>
        <v>579</v>
      </c>
      <c r="S34" s="87">
        <f t="shared" si="7"/>
        <v>1.245321977029294</v>
      </c>
      <c r="T34" s="77" t="s">
        <v>929</v>
      </c>
      <c r="U34" s="15">
        <f t="shared" si="8"/>
        <v>46494</v>
      </c>
      <c r="V34" s="97">
        <v>46279</v>
      </c>
      <c r="W34" s="97">
        <v>46709</v>
      </c>
    </row>
    <row r="35" spans="1:23" s="7" customFormat="1" ht="17.100000000000001" customHeight="1">
      <c r="A35" s="29" t="s">
        <v>161</v>
      </c>
      <c r="B35" s="77" t="s">
        <v>930</v>
      </c>
      <c r="C35" s="140">
        <v>15168</v>
      </c>
      <c r="D35" s="86">
        <f t="shared" si="0"/>
        <v>12.4377823880083</v>
      </c>
      <c r="E35" s="141">
        <v>16238</v>
      </c>
      <c r="F35" s="86">
        <f t="shared" si="1"/>
        <v>13.315183967331141</v>
      </c>
      <c r="G35" s="63" t="s">
        <v>161</v>
      </c>
      <c r="H35" s="141">
        <v>2081</v>
      </c>
      <c r="I35" s="86">
        <f t="shared" si="2"/>
        <v>1.7064230715615289</v>
      </c>
      <c r="J35" s="141">
        <v>5948</v>
      </c>
      <c r="K35" s="86">
        <f t="shared" si="3"/>
        <v>4.8773687792638025</v>
      </c>
      <c r="L35" s="141">
        <v>7057</v>
      </c>
      <c r="M35" s="86">
        <f t="shared" si="4"/>
        <v>5.786750416150749</v>
      </c>
      <c r="N35" s="141">
        <v>7139</v>
      </c>
      <c r="O35" s="86">
        <f t="shared" si="5"/>
        <v>5.853990537182967</v>
      </c>
      <c r="P35" s="141">
        <v>7100</v>
      </c>
      <c r="Q35" s="86">
        <f t="shared" si="6"/>
        <v>5.8220104796188634</v>
      </c>
      <c r="R35" s="85">
        <f t="shared" si="9"/>
        <v>-1070</v>
      </c>
      <c r="S35" s="87">
        <f t="shared" si="7"/>
        <v>-0.87740157932284268</v>
      </c>
      <c r="T35" s="77" t="s">
        <v>930</v>
      </c>
      <c r="U35" s="15">
        <f t="shared" si="8"/>
        <v>121951</v>
      </c>
      <c r="V35" s="97">
        <v>121957</v>
      </c>
      <c r="W35" s="97">
        <v>121945</v>
      </c>
    </row>
    <row r="36" spans="1:23" s="7" customFormat="1" ht="17.100000000000001" customHeight="1">
      <c r="A36" s="29" t="s">
        <v>162</v>
      </c>
      <c r="B36" s="77" t="s">
        <v>931</v>
      </c>
      <c r="C36" s="140">
        <v>3855</v>
      </c>
      <c r="D36" s="86">
        <f t="shared" si="0"/>
        <v>8.1649510738340325</v>
      </c>
      <c r="E36" s="141">
        <v>4002</v>
      </c>
      <c r="F36" s="86">
        <f t="shared" si="1"/>
        <v>8.4762994027195315</v>
      </c>
      <c r="G36" s="63" t="s">
        <v>162</v>
      </c>
      <c r="H36" s="141">
        <v>683</v>
      </c>
      <c r="I36" s="86">
        <f t="shared" si="2"/>
        <v>1.446604820604058</v>
      </c>
      <c r="J36" s="141">
        <v>1032</v>
      </c>
      <c r="K36" s="86">
        <f t="shared" si="3"/>
        <v>2.1857923497267762</v>
      </c>
      <c r="L36" s="141">
        <v>1162</v>
      </c>
      <c r="M36" s="86">
        <f t="shared" si="4"/>
        <v>2.4611344092853815</v>
      </c>
      <c r="N36" s="141">
        <v>2140</v>
      </c>
      <c r="O36" s="86">
        <f t="shared" si="5"/>
        <v>4.5325539035031985</v>
      </c>
      <c r="P36" s="141">
        <v>2157</v>
      </c>
      <c r="Q36" s="86">
        <f t="shared" si="6"/>
        <v>4.5685601728300922</v>
      </c>
      <c r="R36" s="85">
        <f t="shared" si="9"/>
        <v>-147</v>
      </c>
      <c r="S36" s="87">
        <f t="shared" si="7"/>
        <v>-0.31134832888550007</v>
      </c>
      <c r="T36" s="77" t="s">
        <v>931</v>
      </c>
      <c r="U36" s="15">
        <f t="shared" si="8"/>
        <v>47214</v>
      </c>
      <c r="V36" s="97">
        <v>47448</v>
      </c>
      <c r="W36" s="97">
        <v>46980</v>
      </c>
    </row>
    <row r="37" spans="1:23" s="7" customFormat="1" ht="17.100000000000001" customHeight="1">
      <c r="A37" s="29" t="s">
        <v>163</v>
      </c>
      <c r="B37" s="77" t="s">
        <v>932</v>
      </c>
      <c r="C37" s="140">
        <v>3090</v>
      </c>
      <c r="D37" s="86">
        <f t="shared" si="0"/>
        <v>8.9241877256317679</v>
      </c>
      <c r="E37" s="141">
        <v>3267</v>
      </c>
      <c r="F37" s="86">
        <f t="shared" si="1"/>
        <v>9.435379061371842</v>
      </c>
      <c r="G37" s="63" t="s">
        <v>163</v>
      </c>
      <c r="H37" s="141">
        <v>573</v>
      </c>
      <c r="I37" s="86">
        <f t="shared" si="2"/>
        <v>1.654873646209386</v>
      </c>
      <c r="J37" s="141">
        <v>817</v>
      </c>
      <c r="K37" s="86">
        <f t="shared" si="3"/>
        <v>2.3595667870036099</v>
      </c>
      <c r="L37" s="141">
        <v>1011</v>
      </c>
      <c r="M37" s="86">
        <f t="shared" si="4"/>
        <v>2.9198555956678698</v>
      </c>
      <c r="N37" s="141">
        <v>1700</v>
      </c>
      <c r="O37" s="86">
        <f t="shared" si="5"/>
        <v>4.9097472924187722</v>
      </c>
      <c r="P37" s="141">
        <v>1683</v>
      </c>
      <c r="Q37" s="86">
        <f t="shared" si="6"/>
        <v>4.8606498194945846</v>
      </c>
      <c r="R37" s="85">
        <f t="shared" si="9"/>
        <v>-177</v>
      </c>
      <c r="S37" s="87">
        <f t="shared" si="7"/>
        <v>-0.51119133574007214</v>
      </c>
      <c r="T37" s="77" t="s">
        <v>932</v>
      </c>
      <c r="U37" s="15">
        <f t="shared" si="8"/>
        <v>34625</v>
      </c>
      <c r="V37" s="97">
        <v>34810</v>
      </c>
      <c r="W37" s="97">
        <v>34440</v>
      </c>
    </row>
    <row r="38" spans="1:23" s="7" customFormat="1" ht="17.100000000000001" customHeight="1">
      <c r="A38" s="29" t="s">
        <v>164</v>
      </c>
      <c r="B38" s="77" t="s">
        <v>933</v>
      </c>
      <c r="C38" s="140">
        <v>5007</v>
      </c>
      <c r="D38" s="86">
        <f t="shared" si="0"/>
        <v>9.4503793741270616</v>
      </c>
      <c r="E38" s="141">
        <v>5196</v>
      </c>
      <c r="F38" s="86">
        <f t="shared" si="1"/>
        <v>9.8071042995734388</v>
      </c>
      <c r="G38" s="63" t="s">
        <v>164</v>
      </c>
      <c r="H38" s="141">
        <v>1429</v>
      </c>
      <c r="I38" s="86">
        <f t="shared" si="2"/>
        <v>2.6971424257294929</v>
      </c>
      <c r="J38" s="141">
        <v>777</v>
      </c>
      <c r="K38" s="86">
        <f t="shared" si="3"/>
        <v>1.4665358046128874</v>
      </c>
      <c r="L38" s="141">
        <v>944</v>
      </c>
      <c r="M38" s="86">
        <f t="shared" si="4"/>
        <v>1.7817371937639197</v>
      </c>
      <c r="N38" s="141">
        <v>2801</v>
      </c>
      <c r="O38" s="86">
        <f t="shared" si="5"/>
        <v>5.2867011437846809</v>
      </c>
      <c r="P38" s="141">
        <v>2823</v>
      </c>
      <c r="Q38" s="86">
        <f t="shared" si="6"/>
        <v>5.3282246800800275</v>
      </c>
      <c r="R38" s="85">
        <f t="shared" si="9"/>
        <v>-189</v>
      </c>
      <c r="S38" s="87">
        <f t="shared" si="7"/>
        <v>-0.35672492544637802</v>
      </c>
      <c r="T38" s="77" t="s">
        <v>933</v>
      </c>
      <c r="U38" s="15">
        <f t="shared" si="8"/>
        <v>52982</v>
      </c>
      <c r="V38" s="97">
        <v>53100</v>
      </c>
      <c r="W38" s="97">
        <v>52864</v>
      </c>
    </row>
    <row r="39" spans="1:23" s="7" customFormat="1" ht="17.100000000000001" customHeight="1" thickBot="1">
      <c r="A39" s="35" t="s">
        <v>165</v>
      </c>
      <c r="B39" s="78" t="s">
        <v>934</v>
      </c>
      <c r="C39" s="142">
        <v>2264</v>
      </c>
      <c r="D39" s="86">
        <f t="shared" si="0"/>
        <v>20.922280750392755</v>
      </c>
      <c r="E39" s="141">
        <v>2204</v>
      </c>
      <c r="F39" s="86">
        <f t="shared" si="1"/>
        <v>20.36780334534701</v>
      </c>
      <c r="G39" s="110" t="s">
        <v>165</v>
      </c>
      <c r="H39" s="141">
        <v>219</v>
      </c>
      <c r="I39" s="86">
        <f t="shared" si="2"/>
        <v>2.0238425284169672</v>
      </c>
      <c r="J39" s="141">
        <v>761</v>
      </c>
      <c r="K39" s="86">
        <f t="shared" si="3"/>
        <v>7.0326217539968576</v>
      </c>
      <c r="L39" s="141">
        <v>760</v>
      </c>
      <c r="M39" s="86">
        <f t="shared" si="4"/>
        <v>7.0233804639127619</v>
      </c>
      <c r="N39" s="141">
        <v>1284</v>
      </c>
      <c r="O39" s="86">
        <f t="shared" si="5"/>
        <v>11.865816467978931</v>
      </c>
      <c r="P39" s="141">
        <v>1225</v>
      </c>
      <c r="Q39" s="86">
        <f t="shared" si="6"/>
        <v>11.320580353017281</v>
      </c>
      <c r="R39" s="85">
        <f t="shared" si="9"/>
        <v>60</v>
      </c>
      <c r="S39" s="88">
        <f t="shared" si="7"/>
        <v>0.55447740504574439</v>
      </c>
      <c r="T39" s="78" t="s">
        <v>934</v>
      </c>
      <c r="U39" s="15">
        <f t="shared" si="8"/>
        <v>10821</v>
      </c>
      <c r="V39" s="97">
        <v>10797</v>
      </c>
      <c r="W39" s="97">
        <v>10845</v>
      </c>
    </row>
    <row r="40" spans="1:23" s="119" customFormat="1" ht="11.1" customHeight="1">
      <c r="A40" s="118" t="s">
        <v>128</v>
      </c>
      <c r="B40" s="118"/>
      <c r="C40" s="121"/>
      <c r="D40" s="121"/>
      <c r="E40" s="121"/>
      <c r="F40" s="122" t="s">
        <v>249</v>
      </c>
      <c r="G40" s="91" t="s">
        <v>128</v>
      </c>
      <c r="H40" s="118"/>
      <c r="I40" s="130"/>
      <c r="J40" s="130"/>
      <c r="K40" s="122"/>
      <c r="L40" s="96"/>
      <c r="M40" s="96"/>
      <c r="N40" s="96"/>
      <c r="O40" s="96"/>
      <c r="P40" s="91"/>
      <c r="Q40" s="92"/>
      <c r="R40" s="92"/>
      <c r="S40" s="91"/>
      <c r="T40" s="94" t="s">
        <v>249</v>
      </c>
      <c r="V40" s="131"/>
    </row>
    <row r="41" spans="1:23" s="119" customFormat="1" ht="11.1" customHeight="1">
      <c r="A41" s="136" t="s">
        <v>113</v>
      </c>
      <c r="B41" s="125"/>
      <c r="C41" s="132"/>
      <c r="D41" s="132"/>
      <c r="E41" s="132"/>
      <c r="F41" s="127" t="s">
        <v>114</v>
      </c>
      <c r="G41" s="93" t="s">
        <v>250</v>
      </c>
      <c r="I41" s="133"/>
      <c r="J41" s="133"/>
      <c r="K41" s="127"/>
      <c r="L41" s="112"/>
      <c r="M41" s="112"/>
      <c r="N41" s="112"/>
      <c r="O41" s="112"/>
      <c r="P41" s="112"/>
      <c r="Q41" s="112"/>
      <c r="R41" s="112"/>
      <c r="S41" s="112"/>
      <c r="T41" s="112" t="s">
        <v>251</v>
      </c>
      <c r="U41" s="134"/>
    </row>
    <row r="42" spans="1:23" s="119" customFormat="1" ht="11.1" customHeight="1">
      <c r="A42" s="125"/>
      <c r="B42" s="125"/>
      <c r="C42" s="132"/>
      <c r="D42" s="132"/>
      <c r="E42" s="132"/>
      <c r="F42" s="127" t="s">
        <v>115</v>
      </c>
      <c r="G42" s="126"/>
      <c r="H42" s="126"/>
      <c r="I42" s="135"/>
      <c r="J42" s="136"/>
      <c r="K42" s="136"/>
      <c r="L42" s="95"/>
      <c r="M42" s="95"/>
      <c r="N42" s="95"/>
      <c r="O42" s="95"/>
      <c r="P42" s="95"/>
      <c r="Q42" s="95"/>
      <c r="R42" s="95"/>
      <c r="S42" s="95"/>
      <c r="T42" s="112" t="s">
        <v>252</v>
      </c>
      <c r="U42" s="134"/>
    </row>
    <row r="43" spans="1:23" s="7" customFormat="1" ht="11.25">
      <c r="A43" s="20"/>
      <c r="B43" s="20"/>
      <c r="C43" s="39"/>
      <c r="D43" s="39"/>
      <c r="E43" s="39"/>
      <c r="F43" s="39"/>
      <c r="G43" s="39"/>
      <c r="H43" s="39"/>
      <c r="I43" s="39"/>
      <c r="J43" s="39"/>
      <c r="K43" s="39"/>
      <c r="M43" s="39"/>
      <c r="N43" s="39"/>
      <c r="O43" s="39"/>
      <c r="P43" s="39"/>
      <c r="Q43" s="39"/>
      <c r="R43" s="39"/>
      <c r="S43" s="39"/>
      <c r="T43" s="39"/>
      <c r="U43" s="29"/>
    </row>
    <row r="44" spans="1:23" s="7" customFormat="1" ht="11.25">
      <c r="A44" s="20"/>
      <c r="B44" s="20"/>
      <c r="C44" s="39"/>
      <c r="D44" s="31"/>
      <c r="E44" s="39"/>
      <c r="F44" s="31"/>
      <c r="G44" s="31"/>
      <c r="H44" s="3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0"/>
    </row>
    <row r="45" spans="1:23" s="7" customFormat="1" ht="11.25">
      <c r="A45" s="20"/>
      <c r="B45" s="20"/>
      <c r="C45" s="39"/>
      <c r="D45" s="31"/>
      <c r="E45" s="39"/>
      <c r="F45" s="31"/>
      <c r="G45" s="31"/>
      <c r="H45" s="39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0"/>
    </row>
    <row r="46" spans="1:23" s="7" customFormat="1" ht="11.25">
      <c r="A46" s="20"/>
      <c r="B46" s="20"/>
      <c r="C46" s="39"/>
      <c r="D46" s="31"/>
      <c r="E46" s="39"/>
      <c r="F46" s="31"/>
      <c r="G46" s="31"/>
      <c r="H46" s="3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0"/>
    </row>
    <row r="47" spans="1:23" s="7" customFormat="1" ht="11.25">
      <c r="A47" s="20"/>
      <c r="B47" s="20"/>
      <c r="C47" s="39"/>
      <c r="D47" s="31"/>
      <c r="E47" s="39"/>
      <c r="F47" s="31"/>
      <c r="G47" s="31"/>
      <c r="H47" s="39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0"/>
    </row>
    <row r="48" spans="1:23" s="7" customFormat="1" ht="11.25">
      <c r="A48" s="20"/>
      <c r="B48" s="20"/>
      <c r="C48" s="39"/>
      <c r="D48" s="31"/>
      <c r="E48" s="39"/>
      <c r="F48" s="31"/>
      <c r="G48" s="31"/>
      <c r="H48" s="39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0"/>
    </row>
    <row r="49" spans="1:21" s="7" customFormat="1" ht="11.25">
      <c r="A49" s="20"/>
      <c r="B49" s="20"/>
      <c r="C49" s="39"/>
      <c r="D49" s="31"/>
      <c r="E49" s="39"/>
      <c r="F49" s="31"/>
      <c r="G49" s="31"/>
      <c r="H49" s="39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0"/>
    </row>
    <row r="50" spans="1:21" s="7" customFormat="1" ht="11.25">
      <c r="A50" s="20"/>
      <c r="B50" s="20"/>
      <c r="C50" s="39"/>
      <c r="D50" s="31"/>
      <c r="E50" s="39"/>
      <c r="F50" s="31"/>
      <c r="G50" s="31"/>
      <c r="H50" s="39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0"/>
    </row>
    <row r="51" spans="1:21" s="7" customFormat="1" ht="11.25">
      <c r="A51" s="20"/>
      <c r="B51" s="20"/>
      <c r="C51" s="39"/>
      <c r="D51" s="31"/>
      <c r="E51" s="39"/>
      <c r="F51" s="31"/>
      <c r="G51" s="31"/>
      <c r="H51" s="39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0"/>
    </row>
    <row r="52" spans="1:21" s="7" customFormat="1" ht="11.25">
      <c r="A52" s="20"/>
      <c r="B52" s="20"/>
      <c r="C52" s="39"/>
      <c r="D52" s="31"/>
      <c r="E52" s="39"/>
      <c r="F52" s="31"/>
      <c r="G52" s="31"/>
      <c r="H52" s="39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0"/>
    </row>
    <row r="53" spans="1:21" s="7" customFormat="1" ht="11.25">
      <c r="A53" s="20"/>
      <c r="B53" s="20"/>
      <c r="C53" s="39"/>
      <c r="D53" s="31"/>
      <c r="E53" s="39"/>
      <c r="F53" s="31"/>
      <c r="G53" s="31"/>
      <c r="H53" s="3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0"/>
    </row>
    <row r="54" spans="1:21" s="7" customFormat="1" ht="11.25">
      <c r="A54" s="20"/>
      <c r="B54" s="20"/>
      <c r="C54" s="39"/>
      <c r="D54" s="31"/>
      <c r="E54" s="39"/>
      <c r="F54" s="31"/>
      <c r="G54" s="31"/>
      <c r="H54" s="39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0"/>
    </row>
    <row r="55" spans="1:21" s="7" customFormat="1" ht="11.25">
      <c r="A55" s="20"/>
      <c r="B55" s="20"/>
      <c r="C55" s="39"/>
      <c r="D55" s="31"/>
      <c r="E55" s="39"/>
      <c r="F55" s="31"/>
      <c r="G55" s="31"/>
      <c r="H55" s="39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0"/>
    </row>
    <row r="56" spans="1:21" s="7" customFormat="1" ht="11.25">
      <c r="A56" s="20"/>
      <c r="B56" s="20"/>
      <c r="C56" s="39"/>
      <c r="D56" s="31"/>
      <c r="E56" s="39"/>
      <c r="F56" s="31"/>
      <c r="G56" s="31"/>
      <c r="H56" s="39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0"/>
    </row>
    <row r="57" spans="1:21" s="7" customFormat="1" ht="11.25">
      <c r="A57" s="20"/>
      <c r="B57" s="20"/>
      <c r="C57" s="39"/>
      <c r="D57" s="31"/>
      <c r="E57" s="39"/>
      <c r="F57" s="31"/>
      <c r="G57" s="31"/>
      <c r="H57" s="39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0"/>
    </row>
    <row r="58" spans="1:21" s="7" customFormat="1" ht="11.25">
      <c r="A58" s="20"/>
      <c r="B58" s="20"/>
      <c r="C58" s="39"/>
      <c r="D58" s="31"/>
      <c r="E58" s="39"/>
      <c r="F58" s="31"/>
      <c r="G58" s="31"/>
      <c r="H58" s="39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0"/>
    </row>
    <row r="59" spans="1:21" s="7" customFormat="1" ht="11.25">
      <c r="A59" s="20"/>
      <c r="B59" s="20"/>
      <c r="C59" s="39"/>
      <c r="D59" s="31"/>
      <c r="E59" s="39"/>
      <c r="F59" s="31"/>
      <c r="G59" s="31"/>
      <c r="H59" s="39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0"/>
    </row>
    <row r="60" spans="1:21" s="7" customFormat="1" ht="11.25">
      <c r="A60" s="20"/>
      <c r="B60" s="20"/>
      <c r="C60" s="39"/>
      <c r="D60" s="31"/>
      <c r="E60" s="39"/>
      <c r="F60" s="31"/>
      <c r="G60" s="31"/>
      <c r="H60" s="39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0"/>
    </row>
    <row r="61" spans="1:21" s="7" customFormat="1" ht="11.25">
      <c r="A61" s="20"/>
      <c r="B61" s="20"/>
      <c r="C61" s="39"/>
      <c r="D61" s="31"/>
      <c r="E61" s="39"/>
      <c r="F61" s="31"/>
      <c r="G61" s="31"/>
      <c r="H61" s="39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0"/>
    </row>
    <row r="62" spans="1:21" s="7" customFormat="1" ht="11.25">
      <c r="A62" s="20"/>
      <c r="B62" s="20"/>
      <c r="C62" s="39"/>
      <c r="D62" s="31"/>
      <c r="E62" s="39"/>
      <c r="F62" s="31"/>
      <c r="G62" s="31"/>
      <c r="H62" s="39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0"/>
    </row>
    <row r="63" spans="1:21" s="7" customFormat="1" ht="11.25">
      <c r="A63" s="20"/>
      <c r="B63" s="20"/>
      <c r="C63" s="39"/>
      <c r="D63" s="31"/>
      <c r="E63" s="39"/>
      <c r="F63" s="31"/>
      <c r="G63" s="31"/>
      <c r="H63" s="39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0"/>
    </row>
    <row r="64" spans="1:21" s="7" customFormat="1" ht="11.25">
      <c r="A64" s="20"/>
      <c r="B64" s="20"/>
      <c r="C64" s="39"/>
      <c r="D64" s="31"/>
      <c r="E64" s="39"/>
      <c r="F64" s="31"/>
      <c r="G64" s="31"/>
      <c r="H64" s="39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0"/>
    </row>
    <row r="65" spans="1:21" s="7" customFormat="1" ht="11.25">
      <c r="A65" s="20"/>
      <c r="B65" s="20"/>
      <c r="C65" s="39"/>
      <c r="D65" s="31"/>
      <c r="E65" s="39"/>
      <c r="F65" s="31"/>
      <c r="G65" s="31"/>
      <c r="H65" s="39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</row>
    <row r="66" spans="1:21" s="7" customFormat="1" ht="11.25">
      <c r="A66" s="20"/>
      <c r="B66" s="20"/>
      <c r="C66" s="39"/>
      <c r="D66" s="31"/>
      <c r="E66" s="39"/>
      <c r="F66" s="31"/>
      <c r="G66" s="31"/>
      <c r="H66" s="39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0"/>
    </row>
    <row r="67" spans="1:21" s="7" customFormat="1" ht="11.25">
      <c r="A67" s="20"/>
      <c r="B67" s="20"/>
      <c r="C67" s="39"/>
      <c r="D67" s="31"/>
      <c r="E67" s="39"/>
      <c r="F67" s="31"/>
      <c r="G67" s="31"/>
      <c r="H67" s="39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0"/>
    </row>
    <row r="68" spans="1:21" s="7" customFormat="1" ht="11.25">
      <c r="A68" s="20"/>
      <c r="B68" s="20"/>
      <c r="C68" s="39"/>
      <c r="D68" s="31"/>
      <c r="E68" s="39"/>
      <c r="F68" s="31"/>
      <c r="G68" s="31"/>
      <c r="H68" s="39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0"/>
    </row>
    <row r="69" spans="1:21" s="7" customFormat="1" ht="11.25">
      <c r="A69" s="20"/>
      <c r="B69" s="20"/>
      <c r="C69" s="39"/>
      <c r="D69" s="31"/>
      <c r="E69" s="39"/>
      <c r="F69" s="31"/>
      <c r="G69" s="31"/>
      <c r="H69" s="3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0"/>
    </row>
    <row r="70" spans="1:21" s="7" customFormat="1" ht="11.25">
      <c r="A70" s="20"/>
      <c r="B70" s="20"/>
      <c r="C70" s="39"/>
      <c r="D70" s="31"/>
      <c r="E70" s="39"/>
      <c r="F70" s="31"/>
      <c r="G70" s="31"/>
      <c r="H70" s="39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0"/>
    </row>
    <row r="71" spans="1:21" s="7" customFormat="1" ht="11.25">
      <c r="A71" s="20"/>
      <c r="B71" s="20"/>
      <c r="C71" s="39"/>
      <c r="D71" s="31"/>
      <c r="E71" s="39"/>
      <c r="F71" s="31"/>
      <c r="G71" s="31"/>
      <c r="H71" s="39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0"/>
    </row>
    <row r="72" spans="1:21" s="7" customFormat="1" ht="11.25">
      <c r="A72" s="20"/>
      <c r="B72" s="20"/>
      <c r="C72" s="39"/>
      <c r="D72" s="31"/>
      <c r="E72" s="39"/>
      <c r="F72" s="31"/>
      <c r="G72" s="31"/>
      <c r="H72" s="39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0"/>
    </row>
    <row r="73" spans="1:21" s="7" customFormat="1" ht="11.25">
      <c r="A73" s="20"/>
      <c r="B73" s="20"/>
      <c r="C73" s="39"/>
      <c r="D73" s="31"/>
      <c r="E73" s="39"/>
      <c r="F73" s="31"/>
      <c r="G73" s="31"/>
      <c r="H73" s="39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0"/>
    </row>
    <row r="74" spans="1:21" s="7" customFormat="1" ht="11.25">
      <c r="A74" s="20"/>
      <c r="B74" s="20"/>
      <c r="C74" s="39"/>
      <c r="D74" s="31"/>
      <c r="E74" s="39"/>
      <c r="F74" s="31"/>
      <c r="G74" s="31"/>
      <c r="H74" s="39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0"/>
    </row>
    <row r="75" spans="1:21" s="7" customFormat="1" ht="11.25">
      <c r="A75" s="20"/>
      <c r="B75" s="20"/>
      <c r="C75" s="39"/>
      <c r="D75" s="31"/>
      <c r="E75" s="39"/>
      <c r="F75" s="31"/>
      <c r="G75" s="31"/>
      <c r="H75" s="39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0"/>
    </row>
    <row r="76" spans="1:21" s="7" customFormat="1" ht="11.25">
      <c r="A76" s="20"/>
      <c r="B76" s="20"/>
      <c r="C76" s="39"/>
      <c r="D76" s="31"/>
      <c r="E76" s="39"/>
      <c r="F76" s="31"/>
      <c r="G76" s="31"/>
      <c r="H76" s="39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0"/>
    </row>
    <row r="77" spans="1:21" s="7" customFormat="1" ht="11.25">
      <c r="A77" s="20"/>
      <c r="B77" s="20"/>
      <c r="C77" s="39"/>
      <c r="D77" s="31"/>
      <c r="E77" s="39"/>
      <c r="F77" s="31"/>
      <c r="G77" s="31"/>
      <c r="H77" s="3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0"/>
    </row>
    <row r="78" spans="1:21" s="7" customFormat="1" ht="11.25">
      <c r="A78" s="20"/>
      <c r="B78" s="20"/>
      <c r="C78" s="39"/>
      <c r="D78" s="31"/>
      <c r="E78" s="39"/>
      <c r="F78" s="31"/>
      <c r="G78" s="31"/>
      <c r="H78" s="3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0"/>
    </row>
    <row r="79" spans="1:21" s="7" customFormat="1" ht="11.25">
      <c r="A79" s="20"/>
      <c r="B79" s="20"/>
      <c r="C79" s="39"/>
      <c r="D79" s="31"/>
      <c r="E79" s="39"/>
      <c r="F79" s="31"/>
      <c r="G79" s="31"/>
      <c r="H79" s="39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0"/>
    </row>
    <row r="80" spans="1:21" s="7" customFormat="1" ht="11.25">
      <c r="A80" s="20"/>
      <c r="B80" s="20"/>
      <c r="C80" s="39"/>
      <c r="D80" s="31"/>
      <c r="E80" s="39"/>
      <c r="F80" s="31"/>
      <c r="G80" s="31"/>
      <c r="H80" s="39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0"/>
    </row>
    <row r="81" spans="1:21" s="7" customFormat="1" ht="11.25">
      <c r="A81" s="20"/>
      <c r="B81" s="20"/>
      <c r="C81" s="39"/>
      <c r="D81" s="31"/>
      <c r="E81" s="39"/>
      <c r="F81" s="31"/>
      <c r="G81" s="31"/>
      <c r="H81" s="39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0"/>
    </row>
    <row r="82" spans="1:21" s="7" customFormat="1" ht="11.25">
      <c r="A82" s="20"/>
      <c r="B82" s="20"/>
      <c r="C82" s="39"/>
      <c r="D82" s="31"/>
      <c r="E82" s="39"/>
      <c r="F82" s="31"/>
      <c r="G82" s="31"/>
      <c r="H82" s="39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0"/>
    </row>
    <row r="83" spans="1:21" s="7" customFormat="1" ht="11.25">
      <c r="A83" s="20"/>
      <c r="B83" s="20"/>
      <c r="C83" s="39"/>
      <c r="D83" s="31"/>
      <c r="E83" s="39"/>
      <c r="F83" s="31"/>
      <c r="G83" s="31"/>
      <c r="H83" s="39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0"/>
    </row>
    <row r="84" spans="1:21" s="7" customFormat="1" ht="11.25">
      <c r="A84" s="20"/>
      <c r="B84" s="20"/>
      <c r="C84" s="39"/>
      <c r="D84" s="31"/>
      <c r="E84" s="39"/>
      <c r="F84" s="31"/>
      <c r="G84" s="31"/>
      <c r="H84" s="39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0"/>
    </row>
    <row r="85" spans="1:21" s="7" customFormat="1" ht="11.25">
      <c r="A85" s="20"/>
      <c r="B85" s="20"/>
      <c r="C85" s="39"/>
      <c r="D85" s="31"/>
      <c r="E85" s="39"/>
      <c r="F85" s="31"/>
      <c r="G85" s="31"/>
      <c r="H85" s="39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0"/>
    </row>
    <row r="86" spans="1:21" s="7" customFormat="1" ht="11.25">
      <c r="A86" s="20"/>
      <c r="B86" s="20"/>
      <c r="C86" s="39"/>
      <c r="D86" s="31"/>
      <c r="E86" s="39"/>
      <c r="F86" s="31"/>
      <c r="G86" s="31"/>
      <c r="H86" s="39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0"/>
    </row>
    <row r="87" spans="1:21" s="7" customFormat="1" ht="11.25">
      <c r="A87" s="20"/>
      <c r="B87" s="20"/>
      <c r="C87" s="39"/>
      <c r="D87" s="31"/>
      <c r="E87" s="39"/>
      <c r="F87" s="31"/>
      <c r="G87" s="31"/>
      <c r="H87" s="39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0"/>
    </row>
    <row r="88" spans="1:21" s="7" customFormat="1" ht="11.25">
      <c r="A88" s="20"/>
      <c r="B88" s="20"/>
      <c r="C88" s="39"/>
      <c r="D88" s="31"/>
      <c r="E88" s="39"/>
      <c r="F88" s="31"/>
      <c r="G88" s="31"/>
      <c r="H88" s="39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0"/>
    </row>
    <row r="89" spans="1:21" s="7" customFormat="1" ht="11.25">
      <c r="A89" s="20"/>
      <c r="B89" s="20"/>
      <c r="C89" s="39"/>
      <c r="D89" s="31"/>
      <c r="E89" s="39"/>
      <c r="F89" s="31"/>
      <c r="G89" s="31"/>
      <c r="H89" s="39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0"/>
    </row>
    <row r="90" spans="1:21" s="7" customFormat="1" ht="11.25">
      <c r="A90" s="20"/>
      <c r="B90" s="20"/>
      <c r="C90" s="39"/>
      <c r="D90" s="31"/>
      <c r="E90" s="39"/>
      <c r="F90" s="31"/>
      <c r="G90" s="31"/>
      <c r="H90" s="39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0"/>
    </row>
    <row r="91" spans="1:21" s="7" customFormat="1" ht="11.25">
      <c r="A91" s="20"/>
      <c r="B91" s="20"/>
      <c r="C91" s="39"/>
      <c r="D91" s="31"/>
      <c r="E91" s="39"/>
      <c r="F91" s="31"/>
      <c r="G91" s="31"/>
      <c r="H91" s="3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0"/>
    </row>
    <row r="92" spans="1:21" s="7" customFormat="1" ht="11.25">
      <c r="A92" s="20"/>
      <c r="B92" s="20"/>
      <c r="C92" s="39"/>
      <c r="D92" s="31"/>
      <c r="E92" s="39"/>
      <c r="F92" s="31"/>
      <c r="G92" s="31"/>
      <c r="H92" s="39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0"/>
    </row>
    <row r="93" spans="1:21" s="7" customFormat="1" ht="11.25">
      <c r="A93" s="20"/>
      <c r="B93" s="20"/>
      <c r="C93" s="39"/>
      <c r="D93" s="31"/>
      <c r="E93" s="39"/>
      <c r="F93" s="31"/>
      <c r="G93" s="31"/>
      <c r="H93" s="39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0"/>
    </row>
    <row r="94" spans="1:21" s="7" customFormat="1" ht="11.25">
      <c r="A94" s="20"/>
      <c r="B94" s="20"/>
      <c r="C94" s="39"/>
      <c r="D94" s="31"/>
      <c r="E94" s="39"/>
      <c r="F94" s="31"/>
      <c r="G94" s="31"/>
      <c r="H94" s="39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0"/>
    </row>
    <row r="95" spans="1:21" s="7" customFormat="1" ht="11.25">
      <c r="A95" s="20"/>
      <c r="B95" s="20"/>
      <c r="C95" s="39"/>
      <c r="D95" s="31"/>
      <c r="E95" s="39"/>
      <c r="F95" s="31"/>
      <c r="G95" s="31"/>
      <c r="H95" s="39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0"/>
    </row>
    <row r="96" spans="1:21" s="7" customFormat="1" ht="11.25">
      <c r="A96" s="20"/>
      <c r="B96" s="20"/>
      <c r="C96" s="39"/>
      <c r="D96" s="31"/>
      <c r="E96" s="39"/>
      <c r="F96" s="31"/>
      <c r="G96" s="31"/>
      <c r="H96" s="39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0"/>
    </row>
    <row r="97" spans="1:21" s="7" customFormat="1" ht="11.25">
      <c r="A97" s="20"/>
      <c r="B97" s="20"/>
      <c r="C97" s="39"/>
      <c r="D97" s="31"/>
      <c r="E97" s="39"/>
      <c r="F97" s="31"/>
      <c r="G97" s="31"/>
      <c r="H97" s="39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0"/>
    </row>
    <row r="98" spans="1:21" s="7" customFormat="1" ht="11.25">
      <c r="A98" s="20"/>
      <c r="B98" s="20"/>
      <c r="C98" s="39"/>
      <c r="D98" s="31"/>
      <c r="E98" s="39"/>
      <c r="F98" s="31"/>
      <c r="G98" s="31"/>
      <c r="H98" s="39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0"/>
    </row>
    <row r="99" spans="1:21" s="7" customFormat="1" ht="11.25">
      <c r="A99" s="20"/>
      <c r="B99" s="20"/>
      <c r="C99" s="39"/>
      <c r="D99" s="31"/>
      <c r="E99" s="39"/>
      <c r="F99" s="31"/>
      <c r="G99" s="31"/>
      <c r="H99" s="39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0"/>
    </row>
    <row r="100" spans="1:21" s="7" customFormat="1" ht="11.25">
      <c r="A100" s="20"/>
      <c r="B100" s="20"/>
      <c r="C100" s="39"/>
      <c r="D100" s="31"/>
      <c r="E100" s="39"/>
      <c r="F100" s="31"/>
      <c r="G100" s="31"/>
      <c r="H100" s="39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0"/>
    </row>
    <row r="101" spans="1:21" s="7" customFormat="1" ht="11.25">
      <c r="A101" s="20"/>
      <c r="B101" s="20"/>
      <c r="C101" s="39"/>
      <c r="D101" s="31"/>
      <c r="E101" s="39"/>
      <c r="F101" s="31"/>
      <c r="G101" s="31"/>
      <c r="H101" s="39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0"/>
    </row>
    <row r="102" spans="1:21" s="7" customFormat="1" ht="11.25">
      <c r="A102" s="20"/>
      <c r="B102" s="20"/>
      <c r="C102" s="39"/>
      <c r="D102" s="31"/>
      <c r="E102" s="39"/>
      <c r="F102" s="31"/>
      <c r="G102" s="31"/>
      <c r="H102" s="39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0"/>
    </row>
    <row r="103" spans="1:21" s="7" customFormat="1" ht="11.25">
      <c r="A103" s="20"/>
      <c r="B103" s="20"/>
      <c r="C103" s="39"/>
      <c r="D103" s="31"/>
      <c r="E103" s="39"/>
      <c r="F103" s="31"/>
      <c r="G103" s="31"/>
      <c r="H103" s="39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0"/>
    </row>
    <row r="104" spans="1:21" s="7" customFormat="1" ht="11.25">
      <c r="A104" s="20"/>
      <c r="B104" s="20"/>
      <c r="C104" s="39"/>
      <c r="D104" s="31"/>
      <c r="E104" s="39"/>
      <c r="F104" s="31"/>
      <c r="G104" s="31"/>
      <c r="H104" s="39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0"/>
    </row>
    <row r="105" spans="1:21" s="7" customFormat="1" ht="11.25">
      <c r="A105" s="20"/>
      <c r="B105" s="20"/>
      <c r="C105" s="39"/>
      <c r="D105" s="31"/>
      <c r="E105" s="39"/>
      <c r="F105" s="31"/>
      <c r="G105" s="31"/>
      <c r="H105" s="39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0"/>
    </row>
    <row r="106" spans="1:21" s="7" customFormat="1" ht="11.25">
      <c r="A106" s="20"/>
      <c r="B106" s="20"/>
      <c r="C106" s="39"/>
      <c r="D106" s="31"/>
      <c r="E106" s="39"/>
      <c r="F106" s="31"/>
      <c r="G106" s="31"/>
      <c r="H106" s="39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0"/>
    </row>
  </sheetData>
  <mergeCells count="21">
    <mergeCell ref="A15:B15"/>
    <mergeCell ref="A14:B14"/>
    <mergeCell ref="A13:B13"/>
    <mergeCell ref="A11:B11"/>
    <mergeCell ref="A12:B12"/>
    <mergeCell ref="U6:U10"/>
    <mergeCell ref="N7:Q7"/>
    <mergeCell ref="H6:I8"/>
    <mergeCell ref="R6:S8"/>
    <mergeCell ref="T6:T10"/>
    <mergeCell ref="J6:K7"/>
    <mergeCell ref="N3:T3"/>
    <mergeCell ref="A3:F3"/>
    <mergeCell ref="G6:G10"/>
    <mergeCell ref="A4:F4"/>
    <mergeCell ref="C7:F7"/>
    <mergeCell ref="C6:F6"/>
    <mergeCell ref="A6:B10"/>
    <mergeCell ref="G3:M3"/>
    <mergeCell ref="N6:Q6"/>
    <mergeCell ref="L6:M7"/>
  </mergeCells>
  <phoneticPr fontId="7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/>
  <colBreaks count="2" manualBreakCount="2">
    <brk id="6" max="41" man="1"/>
    <brk id="13" max="4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36"/>
  <sheetViews>
    <sheetView showGridLines="0" view="pageBreakPreview" zoomScaleNormal="75" zoomScaleSheetLayoutView="100" workbookViewId="0">
      <selection activeCell="M18" sqref="M18"/>
    </sheetView>
  </sheetViews>
  <sheetFormatPr defaultRowHeight="14.25"/>
  <cols>
    <col min="1" max="1" width="11.625" style="489" customWidth="1"/>
    <col min="2" max="2" width="12.125" style="359" customWidth="1"/>
    <col min="3" max="4" width="11.625" style="359" customWidth="1"/>
    <col min="5" max="5" width="12.125" style="359" customWidth="1"/>
    <col min="6" max="7" width="11.625" style="359" customWidth="1"/>
    <col min="8" max="8" width="12.125" style="359" customWidth="1"/>
    <col min="9" max="11" width="11.625" style="359" customWidth="1"/>
    <col min="12" max="12" width="12.125" style="359" customWidth="1"/>
    <col min="13" max="17" width="11.625" style="359" customWidth="1"/>
    <col min="18" max="18" width="11.625" style="266" customWidth="1"/>
    <col min="19" max="20" width="11.625" style="359" customWidth="1"/>
    <col min="21" max="21" width="12.625" style="489" customWidth="1"/>
    <col min="22" max="16384" width="9" style="259"/>
  </cols>
  <sheetData>
    <row r="1" spans="1:21" s="952" customFormat="1" ht="14.1" customHeight="1">
      <c r="A1" s="213"/>
      <c r="B1" s="959"/>
      <c r="C1" s="959"/>
      <c r="D1" s="959"/>
      <c r="E1" s="959"/>
      <c r="F1" s="213"/>
      <c r="G1" s="975" t="s">
        <v>1700</v>
      </c>
      <c r="H1" s="213" t="s">
        <v>1701</v>
      </c>
      <c r="I1" s="959"/>
      <c r="J1" s="959"/>
      <c r="K1" s="959"/>
      <c r="L1" s="959"/>
      <c r="M1" s="959"/>
      <c r="N1" s="959"/>
      <c r="O1" s="959"/>
      <c r="P1" s="959"/>
      <c r="Q1" s="959"/>
      <c r="R1" s="953"/>
      <c r="S1" s="959"/>
      <c r="T1" s="959"/>
      <c r="U1" s="975" t="s">
        <v>1702</v>
      </c>
    </row>
    <row r="2" spans="1:21" ht="14.1" customHeight="1">
      <c r="A2" s="490"/>
      <c r="L2" s="490"/>
      <c r="U2" s="490"/>
    </row>
    <row r="3" spans="1:21" s="711" customFormat="1" ht="24" customHeight="1">
      <c r="A3" s="1769" t="s">
        <v>1225</v>
      </c>
      <c r="B3" s="1769"/>
      <c r="C3" s="1769"/>
      <c r="D3" s="1769"/>
      <c r="E3" s="1769"/>
      <c r="F3" s="1769"/>
      <c r="G3" s="1769"/>
      <c r="H3" s="1607" t="s">
        <v>1907</v>
      </c>
      <c r="I3" s="1607"/>
      <c r="J3" s="1607"/>
      <c r="K3" s="1607"/>
      <c r="L3" s="1607"/>
      <c r="M3" s="1607"/>
      <c r="N3" s="1607"/>
      <c r="O3" s="1770" t="s">
        <v>256</v>
      </c>
      <c r="P3" s="1770"/>
      <c r="Q3" s="1770"/>
      <c r="R3" s="1770"/>
      <c r="S3" s="1770"/>
      <c r="T3" s="1770"/>
      <c r="U3" s="1770"/>
    </row>
    <row r="4" spans="1:21" s="215" customFormat="1" ht="20.100000000000001" customHeight="1">
      <c r="A4" s="1687" t="s">
        <v>1226</v>
      </c>
      <c r="B4" s="1687"/>
      <c r="C4" s="1687"/>
      <c r="D4" s="1687"/>
      <c r="E4" s="1687"/>
      <c r="F4" s="1687"/>
      <c r="G4" s="1687"/>
      <c r="H4" s="673"/>
      <c r="I4" s="673"/>
      <c r="J4" s="673"/>
      <c r="K4" s="673"/>
      <c r="L4" s="674"/>
      <c r="M4" s="675"/>
      <c r="N4" s="675"/>
      <c r="O4" s="673"/>
      <c r="P4" s="673"/>
      <c r="Q4" s="673"/>
      <c r="R4" s="673"/>
      <c r="S4" s="673"/>
      <c r="T4" s="673"/>
      <c r="U4" s="673"/>
    </row>
    <row r="5" spans="1:21" s="217" customFormat="1" ht="18" customHeight="1" thickBot="1">
      <c r="A5" s="216" t="s">
        <v>996</v>
      </c>
      <c r="G5" s="667" t="s">
        <v>1097</v>
      </c>
      <c r="H5" s="216" t="s">
        <v>1095</v>
      </c>
      <c r="U5" s="667" t="s">
        <v>1097</v>
      </c>
    </row>
    <row r="6" spans="1:21" s="210" customFormat="1" ht="13.5" customHeight="1">
      <c r="A6" s="1784" t="s">
        <v>897</v>
      </c>
      <c r="B6" s="1787" t="s">
        <v>137</v>
      </c>
      <c r="C6" s="1788"/>
      <c r="D6" s="1788"/>
      <c r="E6" s="1788"/>
      <c r="F6" s="1788"/>
      <c r="G6" s="1788"/>
      <c r="H6" s="1779" t="s">
        <v>1223</v>
      </c>
      <c r="I6" s="1791" t="s">
        <v>995</v>
      </c>
      <c r="J6" s="1791"/>
      <c r="K6" s="1791"/>
      <c r="L6" s="1783" t="s">
        <v>1004</v>
      </c>
      <c r="M6" s="1773"/>
      <c r="N6" s="1773"/>
      <c r="O6" s="1773" t="s">
        <v>1004</v>
      </c>
      <c r="P6" s="1773"/>
      <c r="Q6" s="1774"/>
      <c r="R6" s="1775" t="s">
        <v>994</v>
      </c>
      <c r="S6" s="1776"/>
      <c r="T6" s="1776"/>
      <c r="U6" s="1766" t="s">
        <v>1224</v>
      </c>
    </row>
    <row r="7" spans="1:21" s="210" customFormat="1" ht="13.5" customHeight="1">
      <c r="A7" s="1785"/>
      <c r="B7" s="1789" t="s">
        <v>993</v>
      </c>
      <c r="C7" s="1790"/>
      <c r="D7" s="1790"/>
      <c r="E7" s="1790"/>
      <c r="F7" s="1790"/>
      <c r="G7" s="1790"/>
      <c r="H7" s="1780"/>
      <c r="I7" s="1792"/>
      <c r="J7" s="1792"/>
      <c r="K7" s="1792"/>
      <c r="L7" s="1782" t="s">
        <v>1846</v>
      </c>
      <c r="M7" s="1771"/>
      <c r="N7" s="1771"/>
      <c r="O7" s="1771" t="s">
        <v>1846</v>
      </c>
      <c r="P7" s="1771"/>
      <c r="Q7" s="1772"/>
      <c r="R7" s="1777"/>
      <c r="S7" s="1778"/>
      <c r="T7" s="1778"/>
      <c r="U7" s="1767"/>
    </row>
    <row r="8" spans="1:21" s="210" customFormat="1" ht="13.5" customHeight="1">
      <c r="A8" s="1785"/>
      <c r="B8" s="1341" t="s">
        <v>183</v>
      </c>
      <c r="C8" s="463"/>
      <c r="D8" s="1164"/>
      <c r="E8" s="1344" t="s">
        <v>184</v>
      </c>
      <c r="F8" s="463"/>
      <c r="G8" s="463"/>
      <c r="H8" s="1780"/>
      <c r="I8" s="1792"/>
      <c r="J8" s="1792"/>
      <c r="K8" s="1792"/>
      <c r="L8" s="1339" t="s">
        <v>183</v>
      </c>
      <c r="M8" s="465"/>
      <c r="N8" s="465"/>
      <c r="O8" s="1344" t="s">
        <v>184</v>
      </c>
      <c r="P8" s="465"/>
      <c r="Q8" s="465"/>
      <c r="R8" s="1777"/>
      <c r="S8" s="1778"/>
      <c r="T8" s="1778"/>
      <c r="U8" s="1767"/>
    </row>
    <row r="9" spans="1:21" s="210" customFormat="1" ht="13.5" customHeight="1">
      <c r="A9" s="1785"/>
      <c r="B9" s="1342" t="s">
        <v>1703</v>
      </c>
      <c r="C9" s="464" t="s">
        <v>1000</v>
      </c>
      <c r="D9" s="598" t="s">
        <v>1001</v>
      </c>
      <c r="E9" s="1345" t="s">
        <v>991</v>
      </c>
      <c r="F9" s="464" t="s">
        <v>1000</v>
      </c>
      <c r="G9" s="464" t="s">
        <v>1001</v>
      </c>
      <c r="H9" s="1780"/>
      <c r="I9" s="1312"/>
      <c r="J9" s="464" t="s">
        <v>1000</v>
      </c>
      <c r="K9" s="598" t="s">
        <v>1001</v>
      </c>
      <c r="L9" s="1343" t="s">
        <v>992</v>
      </c>
      <c r="M9" s="464" t="s">
        <v>1000</v>
      </c>
      <c r="N9" s="464" t="s">
        <v>1001</v>
      </c>
      <c r="O9" s="1345" t="s">
        <v>991</v>
      </c>
      <c r="P9" s="464" t="s">
        <v>1000</v>
      </c>
      <c r="Q9" s="598" t="s">
        <v>1001</v>
      </c>
      <c r="R9" s="467"/>
      <c r="S9" s="464" t="s">
        <v>1000</v>
      </c>
      <c r="T9" s="464" t="s">
        <v>1001</v>
      </c>
      <c r="U9" s="1767"/>
    </row>
    <row r="10" spans="1:21" s="210" customFormat="1" ht="13.5" customHeight="1">
      <c r="A10" s="1786"/>
      <c r="B10" s="307"/>
      <c r="C10" s="1142" t="s">
        <v>1002</v>
      </c>
      <c r="D10" s="1141" t="s">
        <v>1003</v>
      </c>
      <c r="E10" s="1149"/>
      <c r="F10" s="1142" t="s">
        <v>1002</v>
      </c>
      <c r="G10" s="1142" t="s">
        <v>1003</v>
      </c>
      <c r="H10" s="1781"/>
      <c r="I10" s="670"/>
      <c r="J10" s="1310" t="s">
        <v>1002</v>
      </c>
      <c r="K10" s="1308" t="s">
        <v>1003</v>
      </c>
      <c r="L10" s="1310"/>
      <c r="M10" s="1310" t="s">
        <v>1002</v>
      </c>
      <c r="N10" s="1310" t="s">
        <v>1003</v>
      </c>
      <c r="O10" s="1149"/>
      <c r="P10" s="1142" t="s">
        <v>1002</v>
      </c>
      <c r="Q10" s="1141" t="s">
        <v>1003</v>
      </c>
      <c r="R10" s="468"/>
      <c r="S10" s="1142" t="s">
        <v>1002</v>
      </c>
      <c r="T10" s="1142" t="s">
        <v>1003</v>
      </c>
      <c r="U10" s="1768"/>
    </row>
    <row r="11" spans="1:21" s="210" customFormat="1" ht="27.95" customHeight="1">
      <c r="A11" s="470" t="s">
        <v>1019</v>
      </c>
      <c r="B11" s="491">
        <v>329118</v>
      </c>
      <c r="C11" s="491">
        <v>159582</v>
      </c>
      <c r="D11" s="491">
        <v>169536</v>
      </c>
      <c r="E11" s="491">
        <v>330983</v>
      </c>
      <c r="F11" s="491">
        <v>161365</v>
      </c>
      <c r="G11" s="491">
        <v>169618</v>
      </c>
      <c r="H11" s="696" t="s">
        <v>1019</v>
      </c>
      <c r="I11" s="676">
        <v>201206</v>
      </c>
      <c r="J11" s="676">
        <v>102223</v>
      </c>
      <c r="K11" s="676">
        <v>98983</v>
      </c>
      <c r="L11" s="676">
        <v>127912</v>
      </c>
      <c r="M11" s="676">
        <v>67313</v>
      </c>
      <c r="N11" s="676">
        <v>60599</v>
      </c>
      <c r="O11" s="676">
        <v>129777</v>
      </c>
      <c r="P11" s="676">
        <v>67395</v>
      </c>
      <c r="Q11" s="676">
        <v>62382</v>
      </c>
      <c r="R11" s="491">
        <v>-1865</v>
      </c>
      <c r="S11" s="491">
        <v>-82</v>
      </c>
      <c r="T11" s="491">
        <v>-1783</v>
      </c>
      <c r="U11" s="616" t="s">
        <v>1019</v>
      </c>
    </row>
    <row r="12" spans="1:21" s="210" customFormat="1" ht="27.95" customHeight="1">
      <c r="A12" s="470" t="s">
        <v>1234</v>
      </c>
      <c r="B12" s="491">
        <v>337041</v>
      </c>
      <c r="C12" s="491">
        <v>173193</v>
      </c>
      <c r="D12" s="491">
        <v>163848</v>
      </c>
      <c r="E12" s="491">
        <v>338029</v>
      </c>
      <c r="F12" s="491">
        <v>173489</v>
      </c>
      <c r="G12" s="491">
        <v>164540</v>
      </c>
      <c r="H12" s="696" t="s">
        <v>1234</v>
      </c>
      <c r="I12" s="676">
        <v>201259</v>
      </c>
      <c r="J12" s="676">
        <v>102017</v>
      </c>
      <c r="K12" s="676">
        <v>99242</v>
      </c>
      <c r="L12" s="676">
        <v>135782</v>
      </c>
      <c r="M12" s="676">
        <v>64606</v>
      </c>
      <c r="N12" s="676">
        <v>71176</v>
      </c>
      <c r="O12" s="676">
        <v>136770</v>
      </c>
      <c r="P12" s="676">
        <v>65298</v>
      </c>
      <c r="Q12" s="676">
        <v>71472</v>
      </c>
      <c r="R12" s="491">
        <v>-988</v>
      </c>
      <c r="S12" s="491">
        <v>-692</v>
      </c>
      <c r="T12" s="491">
        <v>-296</v>
      </c>
      <c r="U12" s="616" t="s">
        <v>1234</v>
      </c>
    </row>
    <row r="13" spans="1:21" s="210" customFormat="1" ht="27.95" customHeight="1">
      <c r="A13" s="470" t="s">
        <v>1232</v>
      </c>
      <c r="B13" s="491">
        <v>344730</v>
      </c>
      <c r="C13" s="491">
        <v>178063</v>
      </c>
      <c r="D13" s="491">
        <v>166667</v>
      </c>
      <c r="E13" s="491">
        <v>345307</v>
      </c>
      <c r="F13" s="491">
        <v>177445</v>
      </c>
      <c r="G13" s="491">
        <v>167862</v>
      </c>
      <c r="H13" s="696" t="s">
        <v>1232</v>
      </c>
      <c r="I13" s="676">
        <v>209109</v>
      </c>
      <c r="J13" s="676">
        <v>106191</v>
      </c>
      <c r="K13" s="676">
        <v>102918</v>
      </c>
      <c r="L13" s="676">
        <v>135621</v>
      </c>
      <c r="M13" s="676">
        <v>71872</v>
      </c>
      <c r="N13" s="676">
        <v>63749</v>
      </c>
      <c r="O13" s="676">
        <v>136198</v>
      </c>
      <c r="P13" s="676">
        <v>71254</v>
      </c>
      <c r="Q13" s="676">
        <v>64944</v>
      </c>
      <c r="R13" s="491">
        <v>-577</v>
      </c>
      <c r="S13" s="491">
        <v>618</v>
      </c>
      <c r="T13" s="491">
        <v>-1195</v>
      </c>
      <c r="U13" s="616" t="s">
        <v>1232</v>
      </c>
    </row>
    <row r="14" spans="1:21" s="210" customFormat="1" ht="27.95" customHeight="1">
      <c r="A14" s="1215">
        <v>2016</v>
      </c>
      <c r="B14" s="491">
        <v>315652</v>
      </c>
      <c r="C14" s="491">
        <v>164671</v>
      </c>
      <c r="D14" s="491">
        <v>150981</v>
      </c>
      <c r="E14" s="491">
        <v>318803</v>
      </c>
      <c r="F14" s="491">
        <v>164978</v>
      </c>
      <c r="G14" s="491">
        <v>153825</v>
      </c>
      <c r="H14" s="1216">
        <v>2016</v>
      </c>
      <c r="I14" s="676">
        <v>193354</v>
      </c>
      <c r="J14" s="676">
        <v>98803</v>
      </c>
      <c r="K14" s="676">
        <v>94551</v>
      </c>
      <c r="L14" s="676">
        <v>122298</v>
      </c>
      <c r="M14" s="676">
        <v>65868</v>
      </c>
      <c r="N14" s="676">
        <v>56430</v>
      </c>
      <c r="O14" s="676">
        <v>125449</v>
      </c>
      <c r="P14" s="676">
        <v>66175</v>
      </c>
      <c r="Q14" s="676">
        <v>59274</v>
      </c>
      <c r="R14" s="491">
        <v>-3151</v>
      </c>
      <c r="S14" s="491">
        <v>-307</v>
      </c>
      <c r="T14" s="491">
        <v>-2844</v>
      </c>
      <c r="U14" s="1217">
        <v>2016</v>
      </c>
    </row>
    <row r="15" spans="1:21" s="262" customFormat="1" ht="27.95" customHeight="1">
      <c r="A15" s="1158">
        <v>2017</v>
      </c>
      <c r="B15" s="492">
        <f t="shared" ref="B15:N15" si="0">SUM(B17:B28)</f>
        <v>311061</v>
      </c>
      <c r="C15" s="492">
        <f t="shared" si="0"/>
        <v>162855</v>
      </c>
      <c r="D15" s="492">
        <f t="shared" si="0"/>
        <v>148206</v>
      </c>
      <c r="E15" s="492">
        <f t="shared" si="0"/>
        <v>316642</v>
      </c>
      <c r="F15" s="492">
        <f t="shared" si="0"/>
        <v>164362</v>
      </c>
      <c r="G15" s="492">
        <f>SUM(G17:G28)</f>
        <v>152280</v>
      </c>
      <c r="H15" s="831">
        <v>2017</v>
      </c>
      <c r="I15" s="677">
        <f t="shared" si="0"/>
        <v>140628</v>
      </c>
      <c r="J15" s="677">
        <f t="shared" si="0"/>
        <v>71309</v>
      </c>
      <c r="K15" s="677">
        <f t="shared" si="0"/>
        <v>69319</v>
      </c>
      <c r="L15" s="2018">
        <f t="shared" si="0"/>
        <v>117826</v>
      </c>
      <c r="M15" s="2018">
        <f t="shared" si="0"/>
        <v>63951</v>
      </c>
      <c r="N15" s="2018">
        <f t="shared" si="0"/>
        <v>53875</v>
      </c>
      <c r="O15" s="2018">
        <f>SUM(O17:O28)</f>
        <v>123407</v>
      </c>
      <c r="P15" s="2018">
        <f>SUM(P17:P28)</f>
        <v>65458</v>
      </c>
      <c r="Q15" s="2018">
        <f>SUM(Q17:Q28)</f>
        <v>57949</v>
      </c>
      <c r="R15" s="2019">
        <f>IF(SUM(R17:R28)=(L15-O15),SUM(R17:R28),"error")</f>
        <v>-5581</v>
      </c>
      <c r="S15" s="2019">
        <f>SUM(S17:S28)</f>
        <v>-1507</v>
      </c>
      <c r="T15" s="2019">
        <f>SUM(T17:T28)</f>
        <v>-4074</v>
      </c>
      <c r="U15" s="2020">
        <v>2017</v>
      </c>
    </row>
    <row r="16" spans="1:21" s="210" customFormat="1" ht="13.7" customHeight="1">
      <c r="A16" s="474"/>
      <c r="B16" s="493"/>
      <c r="C16" s="493"/>
      <c r="D16" s="493"/>
      <c r="E16" s="493"/>
      <c r="F16" s="493"/>
      <c r="G16" s="493"/>
      <c r="H16" s="697"/>
      <c r="I16" s="678"/>
      <c r="J16" s="678"/>
      <c r="K16" s="678"/>
      <c r="L16" s="2021"/>
      <c r="M16" s="2021"/>
      <c r="N16" s="2021"/>
      <c r="O16" s="2021"/>
      <c r="P16" s="2021"/>
      <c r="Q16" s="2021"/>
      <c r="R16" s="2022"/>
      <c r="S16" s="2022"/>
      <c r="T16" s="2022"/>
      <c r="U16" s="2023"/>
    </row>
    <row r="17" spans="1:24" s="210" customFormat="1" ht="28.5" customHeight="1">
      <c r="A17" s="494" t="s">
        <v>990</v>
      </c>
      <c r="B17" s="787">
        <f>SUM(C17,D17)</f>
        <v>25341</v>
      </c>
      <c r="C17" s="1218">
        <v>13149</v>
      </c>
      <c r="D17" s="1218">
        <v>12192</v>
      </c>
      <c r="E17" s="787">
        <f>SUM(F17,G17)</f>
        <v>26785</v>
      </c>
      <c r="F17" s="1218">
        <v>13619</v>
      </c>
      <c r="G17" s="1218">
        <v>13166</v>
      </c>
      <c r="H17" s="451" t="s">
        <v>196</v>
      </c>
      <c r="I17" s="788">
        <f>SUM(J17:K17)</f>
        <v>10702</v>
      </c>
      <c r="J17" s="1220">
        <v>5344</v>
      </c>
      <c r="K17" s="1220">
        <v>5358</v>
      </c>
      <c r="L17" s="2024">
        <v>10108</v>
      </c>
      <c r="M17" s="2025">
        <v>5453</v>
      </c>
      <c r="N17" s="2025">
        <v>4655</v>
      </c>
      <c r="O17" s="2024">
        <v>11552</v>
      </c>
      <c r="P17" s="2025">
        <v>5923</v>
      </c>
      <c r="Q17" s="2025">
        <v>5629</v>
      </c>
      <c r="R17" s="604">
        <f t="shared" ref="R17:R28" si="1">L17-O17</f>
        <v>-1444</v>
      </c>
      <c r="S17" s="1221">
        <v>-470</v>
      </c>
      <c r="T17" s="1221">
        <v>-974</v>
      </c>
      <c r="U17" s="2026" t="s">
        <v>197</v>
      </c>
    </row>
    <row r="18" spans="1:24" s="210" customFormat="1" ht="28.5" customHeight="1">
      <c r="A18" s="494" t="s">
        <v>989</v>
      </c>
      <c r="B18" s="787">
        <f t="shared" ref="B18:B28" si="2">SUM(C18,D18)</f>
        <v>31878</v>
      </c>
      <c r="C18" s="1218">
        <v>16390</v>
      </c>
      <c r="D18" s="1218">
        <v>15488</v>
      </c>
      <c r="E18" s="787">
        <f t="shared" ref="E18:E28" si="3">SUM(F18,G18)</f>
        <v>34046</v>
      </c>
      <c r="F18" s="1218">
        <v>17095</v>
      </c>
      <c r="G18" s="1218">
        <v>16951</v>
      </c>
      <c r="H18" s="451" t="s">
        <v>198</v>
      </c>
      <c r="I18" s="788">
        <f t="shared" ref="I18:I28" si="4">SUM(J18:K18)</f>
        <v>12726</v>
      </c>
      <c r="J18" s="1220">
        <v>6275</v>
      </c>
      <c r="K18" s="1220">
        <v>6451</v>
      </c>
      <c r="L18" s="787">
        <f t="shared" ref="L18:L28" si="5">SUM(M18,N18)</f>
        <v>13273</v>
      </c>
      <c r="M18" s="1218">
        <v>7076</v>
      </c>
      <c r="N18" s="1218">
        <v>6197</v>
      </c>
      <c r="O18" s="787">
        <f t="shared" ref="O18:O28" si="6">SUM(P18:Q18)</f>
        <v>15441</v>
      </c>
      <c r="P18" s="1218">
        <v>7781</v>
      </c>
      <c r="Q18" s="1218">
        <v>7660</v>
      </c>
      <c r="R18" s="604">
        <f t="shared" si="1"/>
        <v>-2168</v>
      </c>
      <c r="S18" s="1221">
        <v>-705</v>
      </c>
      <c r="T18" s="1221">
        <v>-1463</v>
      </c>
      <c r="U18" s="452" t="s">
        <v>199</v>
      </c>
    </row>
    <row r="19" spans="1:24" s="210" customFormat="1" ht="28.5" customHeight="1">
      <c r="A19" s="494" t="s">
        <v>988</v>
      </c>
      <c r="B19" s="787">
        <f t="shared" si="2"/>
        <v>29122</v>
      </c>
      <c r="C19" s="1218">
        <v>15419</v>
      </c>
      <c r="D19" s="1218">
        <v>13703</v>
      </c>
      <c r="E19" s="787">
        <f t="shared" si="3"/>
        <v>30584</v>
      </c>
      <c r="F19" s="1218">
        <v>16102</v>
      </c>
      <c r="G19" s="1218">
        <v>14482</v>
      </c>
      <c r="H19" s="451" t="s">
        <v>200</v>
      </c>
      <c r="I19" s="788">
        <f t="shared" si="4"/>
        <v>12205</v>
      </c>
      <c r="J19" s="1220">
        <v>6116</v>
      </c>
      <c r="K19" s="1220">
        <v>6089</v>
      </c>
      <c r="L19" s="787">
        <f t="shared" si="5"/>
        <v>11587</v>
      </c>
      <c r="M19" s="1218">
        <v>6457</v>
      </c>
      <c r="N19" s="1218">
        <v>5130</v>
      </c>
      <c r="O19" s="787">
        <f t="shared" si="6"/>
        <v>13049</v>
      </c>
      <c r="P19" s="1218">
        <v>7140</v>
      </c>
      <c r="Q19" s="1218">
        <v>5909</v>
      </c>
      <c r="R19" s="604">
        <f t="shared" si="1"/>
        <v>-1462</v>
      </c>
      <c r="S19" s="1221">
        <v>-683</v>
      </c>
      <c r="T19" s="1353">
        <v>-779</v>
      </c>
      <c r="U19" s="452" t="s">
        <v>201</v>
      </c>
    </row>
    <row r="20" spans="1:24" s="210" customFormat="1" ht="28.5" customHeight="1">
      <c r="A20" s="494" t="s">
        <v>987</v>
      </c>
      <c r="B20" s="787">
        <f t="shared" si="2"/>
        <v>21978</v>
      </c>
      <c r="C20" s="1218">
        <v>11474</v>
      </c>
      <c r="D20" s="1218">
        <v>10504</v>
      </c>
      <c r="E20" s="787">
        <f t="shared" si="3"/>
        <v>22496</v>
      </c>
      <c r="F20" s="1218">
        <v>11605</v>
      </c>
      <c r="G20" s="1218">
        <v>10891</v>
      </c>
      <c r="H20" s="451" t="s">
        <v>202</v>
      </c>
      <c r="I20" s="788">
        <f t="shared" si="4"/>
        <v>9912</v>
      </c>
      <c r="J20" s="1220">
        <v>5017</v>
      </c>
      <c r="K20" s="1220">
        <v>4895</v>
      </c>
      <c r="L20" s="787">
        <f t="shared" si="5"/>
        <v>8623</v>
      </c>
      <c r="M20" s="1218">
        <v>4686</v>
      </c>
      <c r="N20" s="1218">
        <v>3937</v>
      </c>
      <c r="O20" s="787">
        <f t="shared" si="6"/>
        <v>9141</v>
      </c>
      <c r="P20" s="1218">
        <v>4817</v>
      </c>
      <c r="Q20" s="1218">
        <v>4324</v>
      </c>
      <c r="R20" s="604">
        <f t="shared" si="1"/>
        <v>-518</v>
      </c>
      <c r="S20" s="1221">
        <v>-131</v>
      </c>
      <c r="T20" s="1221">
        <v>-387</v>
      </c>
      <c r="U20" s="452" t="s">
        <v>203</v>
      </c>
    </row>
    <row r="21" spans="1:24" s="210" customFormat="1" ht="28.5" customHeight="1">
      <c r="A21" s="494" t="s">
        <v>986</v>
      </c>
      <c r="B21" s="787">
        <f t="shared" si="2"/>
        <v>22006</v>
      </c>
      <c r="C21" s="1218">
        <v>11737</v>
      </c>
      <c r="D21" s="1218">
        <v>10269</v>
      </c>
      <c r="E21" s="787">
        <f t="shared" si="3"/>
        <v>22831</v>
      </c>
      <c r="F21" s="1218">
        <v>12011</v>
      </c>
      <c r="G21" s="1218">
        <v>10820</v>
      </c>
      <c r="H21" s="451" t="s">
        <v>204</v>
      </c>
      <c r="I21" s="788">
        <f t="shared" si="4"/>
        <v>9727</v>
      </c>
      <c r="J21" s="1220">
        <v>4991</v>
      </c>
      <c r="K21" s="1220">
        <v>4736</v>
      </c>
      <c r="L21" s="787">
        <f t="shared" si="5"/>
        <v>8773</v>
      </c>
      <c r="M21" s="1218">
        <v>4840</v>
      </c>
      <c r="N21" s="1218">
        <v>3933</v>
      </c>
      <c r="O21" s="787">
        <f t="shared" si="6"/>
        <v>9598</v>
      </c>
      <c r="P21" s="1218">
        <v>5114</v>
      </c>
      <c r="Q21" s="1218">
        <v>4484</v>
      </c>
      <c r="R21" s="604">
        <f t="shared" si="1"/>
        <v>-825</v>
      </c>
      <c r="S21" s="1221">
        <v>-274</v>
      </c>
      <c r="T21" s="1221">
        <v>-551</v>
      </c>
      <c r="U21" s="452" t="s">
        <v>205</v>
      </c>
    </row>
    <row r="22" spans="1:24" s="210" customFormat="1" ht="28.5" customHeight="1">
      <c r="A22" s="494" t="s">
        <v>985</v>
      </c>
      <c r="B22" s="787">
        <f t="shared" si="2"/>
        <v>21740</v>
      </c>
      <c r="C22" s="1218">
        <v>11480</v>
      </c>
      <c r="D22" s="1218">
        <v>10260</v>
      </c>
      <c r="E22" s="787">
        <f t="shared" si="3"/>
        <v>22436</v>
      </c>
      <c r="F22" s="1218">
        <v>11839</v>
      </c>
      <c r="G22" s="1218">
        <v>10597</v>
      </c>
      <c r="H22" s="451" t="s">
        <v>206</v>
      </c>
      <c r="I22" s="788">
        <f t="shared" si="4"/>
        <v>9978</v>
      </c>
      <c r="J22" s="1220">
        <v>5123</v>
      </c>
      <c r="K22" s="1220">
        <v>4855</v>
      </c>
      <c r="L22" s="787">
        <f t="shared" si="5"/>
        <v>8337</v>
      </c>
      <c r="M22" s="1218">
        <v>4561</v>
      </c>
      <c r="N22" s="1218">
        <v>3776</v>
      </c>
      <c r="O22" s="787">
        <f t="shared" si="6"/>
        <v>9033</v>
      </c>
      <c r="P22" s="1218">
        <v>4920</v>
      </c>
      <c r="Q22" s="1218">
        <v>4113</v>
      </c>
      <c r="R22" s="604">
        <f t="shared" si="1"/>
        <v>-696</v>
      </c>
      <c r="S22" s="1221">
        <v>-359</v>
      </c>
      <c r="T22" s="1221">
        <v>-337</v>
      </c>
      <c r="U22" s="452" t="s">
        <v>207</v>
      </c>
    </row>
    <row r="23" spans="1:24" s="210" customFormat="1" ht="28.5" customHeight="1">
      <c r="A23" s="494" t="s">
        <v>984</v>
      </c>
      <c r="B23" s="787">
        <f t="shared" si="2"/>
        <v>24410</v>
      </c>
      <c r="C23" s="1218">
        <v>12799</v>
      </c>
      <c r="D23" s="1218">
        <v>11611</v>
      </c>
      <c r="E23" s="787">
        <f t="shared" si="3"/>
        <v>25062</v>
      </c>
      <c r="F23" s="1218">
        <v>13138</v>
      </c>
      <c r="G23" s="1218">
        <v>11924</v>
      </c>
      <c r="H23" s="451" t="s">
        <v>208</v>
      </c>
      <c r="I23" s="788">
        <f t="shared" si="4"/>
        <v>12186</v>
      </c>
      <c r="J23" s="1220">
        <v>6255</v>
      </c>
      <c r="K23" s="1220">
        <v>5931</v>
      </c>
      <c r="L23" s="787">
        <f t="shared" si="5"/>
        <v>8242</v>
      </c>
      <c r="M23" s="1218">
        <v>4445</v>
      </c>
      <c r="N23" s="1218">
        <v>3797</v>
      </c>
      <c r="O23" s="787">
        <f t="shared" si="6"/>
        <v>8894</v>
      </c>
      <c r="P23" s="1218">
        <v>4784</v>
      </c>
      <c r="Q23" s="1218">
        <v>4110</v>
      </c>
      <c r="R23" s="604">
        <f t="shared" si="1"/>
        <v>-652</v>
      </c>
      <c r="S23" s="1221">
        <v>-339</v>
      </c>
      <c r="T23" s="1221">
        <v>-313</v>
      </c>
      <c r="U23" s="452" t="s">
        <v>209</v>
      </c>
    </row>
    <row r="24" spans="1:24" s="210" customFormat="1" ht="28.5" customHeight="1">
      <c r="A24" s="494" t="s">
        <v>983</v>
      </c>
      <c r="B24" s="787">
        <f t="shared" si="2"/>
        <v>28946</v>
      </c>
      <c r="C24" s="1218">
        <v>15165</v>
      </c>
      <c r="D24" s="1218">
        <v>13781</v>
      </c>
      <c r="E24" s="787">
        <f t="shared" si="3"/>
        <v>29092</v>
      </c>
      <c r="F24" s="1218">
        <v>15257</v>
      </c>
      <c r="G24" s="1218">
        <v>13835</v>
      </c>
      <c r="H24" s="451" t="s">
        <v>210</v>
      </c>
      <c r="I24" s="788">
        <f t="shared" si="4"/>
        <v>14150</v>
      </c>
      <c r="J24" s="1220">
        <v>7240</v>
      </c>
      <c r="K24" s="1220">
        <v>6910</v>
      </c>
      <c r="L24" s="787">
        <f t="shared" si="5"/>
        <v>10204</v>
      </c>
      <c r="M24" s="1218">
        <v>5526</v>
      </c>
      <c r="N24" s="1218">
        <v>4678</v>
      </c>
      <c r="O24" s="787">
        <f t="shared" si="6"/>
        <v>10350</v>
      </c>
      <c r="P24" s="1218">
        <v>5618</v>
      </c>
      <c r="Q24" s="1218">
        <v>4732</v>
      </c>
      <c r="R24" s="604">
        <f t="shared" si="1"/>
        <v>-146</v>
      </c>
      <c r="S24" s="1221">
        <v>-92</v>
      </c>
      <c r="T24" s="1221">
        <v>-54</v>
      </c>
      <c r="U24" s="452" t="s">
        <v>211</v>
      </c>
    </row>
    <row r="25" spans="1:24" s="210" customFormat="1" ht="28.5" customHeight="1">
      <c r="A25" s="494" t="s">
        <v>982</v>
      </c>
      <c r="B25" s="787">
        <f t="shared" si="2"/>
        <v>27433</v>
      </c>
      <c r="C25" s="1218">
        <v>14469</v>
      </c>
      <c r="D25" s="1218">
        <v>12964</v>
      </c>
      <c r="E25" s="787">
        <f t="shared" si="3"/>
        <v>26465</v>
      </c>
      <c r="F25" s="1218">
        <v>13968</v>
      </c>
      <c r="G25" s="1218">
        <v>12497</v>
      </c>
      <c r="H25" s="451" t="s">
        <v>212</v>
      </c>
      <c r="I25" s="788">
        <f t="shared" si="4"/>
        <v>13645</v>
      </c>
      <c r="J25" s="1220">
        <v>7039</v>
      </c>
      <c r="K25" s="1220">
        <v>6606</v>
      </c>
      <c r="L25" s="787">
        <f t="shared" si="5"/>
        <v>9528</v>
      </c>
      <c r="M25" s="1218">
        <v>5185</v>
      </c>
      <c r="N25" s="1218">
        <v>4343</v>
      </c>
      <c r="O25" s="787">
        <f t="shared" si="6"/>
        <v>8560</v>
      </c>
      <c r="P25" s="1218">
        <v>4684</v>
      </c>
      <c r="Q25" s="1218">
        <v>3876</v>
      </c>
      <c r="R25" s="604">
        <f t="shared" si="1"/>
        <v>968</v>
      </c>
      <c r="S25" s="1221">
        <v>501</v>
      </c>
      <c r="T25" s="1221">
        <v>467</v>
      </c>
      <c r="U25" s="452" t="s">
        <v>213</v>
      </c>
    </row>
    <row r="26" spans="1:24" s="210" customFormat="1" ht="28.5" customHeight="1">
      <c r="A26" s="494" t="s">
        <v>981</v>
      </c>
      <c r="B26" s="787">
        <f t="shared" si="2"/>
        <v>23102</v>
      </c>
      <c r="C26" s="1218">
        <v>12031</v>
      </c>
      <c r="D26" s="1218">
        <v>11071</v>
      </c>
      <c r="E26" s="787">
        <f t="shared" si="3"/>
        <v>22517</v>
      </c>
      <c r="F26" s="1218">
        <v>11650</v>
      </c>
      <c r="G26" s="1218">
        <v>10867</v>
      </c>
      <c r="H26" s="451" t="s">
        <v>214</v>
      </c>
      <c r="I26" s="788">
        <f t="shared" si="4"/>
        <v>10931</v>
      </c>
      <c r="J26" s="1220">
        <v>5580</v>
      </c>
      <c r="K26" s="1220">
        <v>5351</v>
      </c>
      <c r="L26" s="787">
        <f t="shared" si="5"/>
        <v>8344</v>
      </c>
      <c r="M26" s="1218">
        <v>4470</v>
      </c>
      <c r="N26" s="1218">
        <v>3874</v>
      </c>
      <c r="O26" s="787">
        <f t="shared" si="6"/>
        <v>7759</v>
      </c>
      <c r="P26" s="1218">
        <v>4089</v>
      </c>
      <c r="Q26" s="1218">
        <v>3670</v>
      </c>
      <c r="R26" s="604">
        <f t="shared" si="1"/>
        <v>585</v>
      </c>
      <c r="S26" s="1221">
        <v>381</v>
      </c>
      <c r="T26" s="1221">
        <v>204</v>
      </c>
      <c r="U26" s="452" t="s">
        <v>215</v>
      </c>
    </row>
    <row r="27" spans="1:24" s="210" customFormat="1" ht="28.5" customHeight="1">
      <c r="A27" s="494" t="s">
        <v>980</v>
      </c>
      <c r="B27" s="787">
        <f t="shared" si="2"/>
        <v>26795</v>
      </c>
      <c r="C27" s="1218">
        <v>14052</v>
      </c>
      <c r="D27" s="1218">
        <v>12743</v>
      </c>
      <c r="E27" s="787">
        <f t="shared" si="3"/>
        <v>26371</v>
      </c>
      <c r="F27" s="1218">
        <v>13734</v>
      </c>
      <c r="G27" s="1218">
        <v>12637</v>
      </c>
      <c r="H27" s="451" t="s">
        <v>216</v>
      </c>
      <c r="I27" s="788">
        <f t="shared" si="4"/>
        <v>12198</v>
      </c>
      <c r="J27" s="1220">
        <v>6201</v>
      </c>
      <c r="K27" s="1220">
        <v>5997</v>
      </c>
      <c r="L27" s="787">
        <f t="shared" si="5"/>
        <v>9792</v>
      </c>
      <c r="M27" s="1218">
        <v>5310</v>
      </c>
      <c r="N27" s="1218">
        <v>4482</v>
      </c>
      <c r="O27" s="787">
        <f t="shared" si="6"/>
        <v>9368</v>
      </c>
      <c r="P27" s="1218">
        <v>4992</v>
      </c>
      <c r="Q27" s="1218">
        <v>4376</v>
      </c>
      <c r="R27" s="604">
        <f t="shared" si="1"/>
        <v>424</v>
      </c>
      <c r="S27" s="1221">
        <v>318</v>
      </c>
      <c r="T27" s="1221">
        <v>106</v>
      </c>
      <c r="U27" s="452" t="s">
        <v>217</v>
      </c>
    </row>
    <row r="28" spans="1:24" s="210" customFormat="1" ht="28.5" customHeight="1" thickBot="1">
      <c r="A28" s="494" t="s">
        <v>979</v>
      </c>
      <c r="B28" s="787">
        <f t="shared" si="2"/>
        <v>28310</v>
      </c>
      <c r="C28" s="1218">
        <v>14690</v>
      </c>
      <c r="D28" s="1218">
        <v>13620</v>
      </c>
      <c r="E28" s="787">
        <f t="shared" si="3"/>
        <v>27957</v>
      </c>
      <c r="F28" s="1218">
        <v>14344</v>
      </c>
      <c r="G28" s="1219">
        <v>13613</v>
      </c>
      <c r="H28" s="1331" t="s">
        <v>218</v>
      </c>
      <c r="I28" s="1332">
        <f t="shared" si="4"/>
        <v>12268</v>
      </c>
      <c r="J28" s="1333">
        <v>6128</v>
      </c>
      <c r="K28" s="1333">
        <v>6140</v>
      </c>
      <c r="L28" s="1334">
        <f t="shared" si="5"/>
        <v>11015</v>
      </c>
      <c r="M28" s="1219">
        <v>5942</v>
      </c>
      <c r="N28" s="1219">
        <v>5073</v>
      </c>
      <c r="O28" s="787">
        <f t="shared" si="6"/>
        <v>10662</v>
      </c>
      <c r="P28" s="1219">
        <v>5596</v>
      </c>
      <c r="Q28" s="1219">
        <v>5066</v>
      </c>
      <c r="R28" s="604">
        <f t="shared" si="1"/>
        <v>353</v>
      </c>
      <c r="S28" s="1221">
        <v>346</v>
      </c>
      <c r="T28" s="1221">
        <v>7</v>
      </c>
      <c r="U28" s="454" t="s">
        <v>219</v>
      </c>
    </row>
    <row r="29" spans="1:24" s="253" customFormat="1" ht="11.1" customHeight="1">
      <c r="A29" s="479" t="s">
        <v>978</v>
      </c>
      <c r="B29" s="495"/>
      <c r="C29" s="495"/>
      <c r="D29" s="495"/>
      <c r="E29" s="478"/>
      <c r="F29" s="495"/>
      <c r="G29" s="679" t="s">
        <v>1100</v>
      </c>
      <c r="H29" s="479" t="s">
        <v>128</v>
      </c>
      <c r="I29" s="478"/>
      <c r="J29" s="495"/>
      <c r="K29" s="495"/>
      <c r="L29" s="477"/>
      <c r="M29" s="495"/>
      <c r="N29" s="495"/>
      <c r="O29" s="478"/>
      <c r="P29" s="495"/>
      <c r="Q29" s="495"/>
      <c r="R29" s="478"/>
      <c r="S29" s="495"/>
      <c r="T29" s="495"/>
      <c r="U29" s="1056" t="s">
        <v>1100</v>
      </c>
      <c r="X29" s="253">
        <v>1355951</v>
      </c>
    </row>
    <row r="30" spans="1:24" s="253" customFormat="1" ht="11.1" customHeight="1">
      <c r="A30" s="484" t="s">
        <v>1908</v>
      </c>
      <c r="B30" s="496"/>
      <c r="C30" s="496"/>
      <c r="D30" s="496"/>
      <c r="E30" s="497"/>
      <c r="F30" s="496"/>
      <c r="G30" s="679" t="s">
        <v>1099</v>
      </c>
      <c r="H30" s="484" t="s">
        <v>1910</v>
      </c>
      <c r="I30" s="485"/>
      <c r="J30" s="496"/>
      <c r="K30" s="496"/>
      <c r="M30" s="496"/>
      <c r="N30" s="496"/>
      <c r="O30" s="498"/>
      <c r="P30" s="496"/>
      <c r="Q30" s="496"/>
      <c r="R30" s="498"/>
      <c r="S30" s="496"/>
      <c r="T30" s="496"/>
      <c r="U30" s="1056" t="s">
        <v>1099</v>
      </c>
    </row>
    <row r="31" spans="1:24" s="253" customFormat="1" ht="11.1" customHeight="1">
      <c r="A31" s="484" t="s">
        <v>1909</v>
      </c>
      <c r="B31" s="496"/>
      <c r="C31" s="496"/>
      <c r="D31" s="496"/>
      <c r="F31" s="671"/>
      <c r="H31" s="482" t="s">
        <v>1098</v>
      </c>
      <c r="I31" s="672"/>
      <c r="J31" s="672"/>
      <c r="K31" s="672"/>
      <c r="O31" s="483"/>
      <c r="V31" s="499"/>
    </row>
    <row r="32" spans="1:24" s="394" customFormat="1" ht="10.5">
      <c r="A32" s="256"/>
      <c r="B32" s="396"/>
      <c r="C32" s="396"/>
      <c r="D32" s="396"/>
      <c r="E32" s="395"/>
      <c r="F32" s="396"/>
      <c r="G32" s="396"/>
      <c r="H32" s="396"/>
      <c r="I32" s="395"/>
      <c r="J32" s="396"/>
      <c r="K32" s="396"/>
      <c r="L32" s="396"/>
      <c r="M32" s="396"/>
      <c r="N32" s="396"/>
      <c r="O32" s="436"/>
      <c r="P32" s="396"/>
      <c r="Q32" s="396"/>
      <c r="R32" s="395"/>
      <c r="S32" s="396"/>
      <c r="T32" s="396"/>
      <c r="U32" s="256"/>
    </row>
    <row r="33" spans="1:21" s="210" customFormat="1" ht="11.25">
      <c r="A33" s="209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8"/>
      <c r="S33" s="397"/>
      <c r="T33" s="397"/>
      <c r="U33" s="209"/>
    </row>
    <row r="34" spans="1:21" s="210" customFormat="1" ht="11.25">
      <c r="A34" s="209"/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8"/>
      <c r="S34" s="397"/>
      <c r="T34" s="397"/>
      <c r="U34" s="209"/>
    </row>
    <row r="35" spans="1:21" s="210" customFormat="1" ht="11.25">
      <c r="A35" s="209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8"/>
      <c r="S35" s="397"/>
      <c r="T35" s="397"/>
      <c r="U35" s="209"/>
    </row>
    <row r="36" spans="1:21" s="210" customFormat="1" ht="11.25">
      <c r="A36" s="209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8"/>
      <c r="S36" s="397"/>
      <c r="T36" s="397"/>
      <c r="U36" s="209"/>
    </row>
  </sheetData>
  <sheetProtection selectLockedCells="1"/>
  <mergeCells count="15">
    <mergeCell ref="U6:U10"/>
    <mergeCell ref="A3:G3"/>
    <mergeCell ref="A4:G4"/>
    <mergeCell ref="O3:U3"/>
    <mergeCell ref="O7:Q7"/>
    <mergeCell ref="O6:Q6"/>
    <mergeCell ref="R6:T8"/>
    <mergeCell ref="H6:H10"/>
    <mergeCell ref="H3:N3"/>
    <mergeCell ref="L7:N7"/>
    <mergeCell ref="L6:N6"/>
    <mergeCell ref="A6:A10"/>
    <mergeCell ref="B6:G6"/>
    <mergeCell ref="B7:G7"/>
    <mergeCell ref="I6:K8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ignoredErrors>
    <ignoredError sqref="I17:I28 L18:L28 O18:O28 E17:E28 B17:B2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B49"/>
  <sheetViews>
    <sheetView view="pageBreakPreview" topLeftCell="O1" zoomScaleNormal="100" zoomScaleSheetLayoutView="100" workbookViewId="0">
      <selection activeCell="Y20" sqref="Y20"/>
    </sheetView>
  </sheetViews>
  <sheetFormatPr defaultRowHeight="14.25"/>
  <cols>
    <col min="1" max="1" width="12.125" style="489" customWidth="1"/>
    <col min="2" max="2" width="12.25" style="359" customWidth="1"/>
    <col min="3" max="3" width="11.625" style="266" customWidth="1"/>
    <col min="4" max="4" width="11.625" style="359" customWidth="1"/>
    <col min="5" max="6" width="11.625" style="266" customWidth="1"/>
    <col min="7" max="7" width="11.625" style="359" customWidth="1"/>
    <col min="8" max="9" width="11.625" style="385" customWidth="1"/>
    <col min="10" max="13" width="11.625" style="266" customWidth="1"/>
    <col min="14" max="14" width="12.625" style="266" customWidth="1"/>
    <col min="15" max="15" width="11.625" style="266" customWidth="1"/>
    <col min="16" max="16" width="12.125" style="266" customWidth="1"/>
    <col min="17" max="18" width="11.625" style="266" customWidth="1"/>
    <col min="19" max="19" width="12.125" style="266" customWidth="1"/>
    <col min="20" max="20" width="11.625" style="385" customWidth="1"/>
    <col min="21" max="21" width="11.625" style="457" customWidth="1"/>
    <col min="22" max="22" width="11.625" style="458" customWidth="1"/>
    <col min="23" max="23" width="11.625" style="625" customWidth="1"/>
    <col min="24" max="27" width="11.625" style="458" customWidth="1"/>
    <col min="28" max="28" width="12.625" style="458" customWidth="1"/>
    <col min="29" max="16384" width="9" style="1146"/>
  </cols>
  <sheetData>
    <row r="1" spans="1:28" s="958" customFormat="1" ht="14.1" customHeight="1">
      <c r="A1" s="944" t="s">
        <v>1704</v>
      </c>
      <c r="B1" s="957"/>
      <c r="C1" s="957"/>
      <c r="D1" s="956"/>
      <c r="E1" s="957"/>
      <c r="F1" s="957"/>
      <c r="G1" s="957"/>
      <c r="H1" s="957"/>
      <c r="I1" s="957"/>
      <c r="J1" s="956"/>
      <c r="K1" s="956"/>
      <c r="L1" s="956"/>
      <c r="M1" s="956"/>
      <c r="N1" s="1155" t="s">
        <v>1705</v>
      </c>
      <c r="O1" s="944" t="s">
        <v>1706</v>
      </c>
      <c r="P1" s="944"/>
      <c r="Q1" s="944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1155" t="s">
        <v>1707</v>
      </c>
    </row>
    <row r="2" spans="1:28" s="1148" customFormat="1" ht="14.1" customHeight="1">
      <c r="A2" s="148"/>
      <c r="B2" s="472"/>
      <c r="C2" s="472"/>
      <c r="D2" s="487"/>
      <c r="E2" s="472"/>
      <c r="F2" s="472"/>
      <c r="G2" s="487"/>
      <c r="H2" s="472"/>
      <c r="I2" s="472"/>
      <c r="J2" s="487"/>
      <c r="K2" s="487"/>
      <c r="L2" s="487"/>
      <c r="M2" s="918"/>
      <c r="N2" s="918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918"/>
    </row>
    <row r="3" spans="1:28" s="1139" customFormat="1" ht="20.100000000000001" customHeight="1">
      <c r="A3" s="1607" t="s">
        <v>253</v>
      </c>
      <c r="B3" s="1607"/>
      <c r="C3" s="1607"/>
      <c r="D3" s="1607"/>
      <c r="E3" s="1607"/>
      <c r="F3" s="1607"/>
      <c r="G3" s="1607"/>
      <c r="H3" s="1593" t="s">
        <v>1103</v>
      </c>
      <c r="I3" s="1593"/>
      <c r="J3" s="1593"/>
      <c r="K3" s="1593"/>
      <c r="L3" s="1593"/>
      <c r="M3" s="1593"/>
      <c r="N3" s="1593"/>
      <c r="O3" s="1607" t="s">
        <v>259</v>
      </c>
      <c r="P3" s="1607"/>
      <c r="Q3" s="1607"/>
      <c r="R3" s="1607"/>
      <c r="S3" s="1607"/>
      <c r="T3" s="1607"/>
      <c r="U3" s="1607"/>
      <c r="V3" s="1607" t="s">
        <v>1213</v>
      </c>
      <c r="W3" s="1607"/>
      <c r="X3" s="1607"/>
      <c r="Y3" s="1607"/>
      <c r="Z3" s="1607"/>
      <c r="AA3" s="1607"/>
      <c r="AB3" s="1607"/>
    </row>
    <row r="4" spans="1:28" s="1136" customFormat="1" ht="24" customHeight="1">
      <c r="A4" s="1687"/>
      <c r="B4" s="1687"/>
      <c r="C4" s="1687"/>
      <c r="D4" s="1687"/>
      <c r="E4" s="1687"/>
      <c r="F4" s="1687"/>
      <c r="G4" s="1687"/>
      <c r="H4" s="1140"/>
      <c r="I4" s="1140"/>
      <c r="J4" s="1140"/>
      <c r="K4" s="1140"/>
      <c r="L4" s="1140"/>
      <c r="M4" s="1140"/>
      <c r="N4" s="1140"/>
      <c r="O4" s="1140"/>
      <c r="R4" s="1124"/>
      <c r="S4" s="1124"/>
      <c r="T4" s="1124"/>
      <c r="U4" s="1124"/>
      <c r="V4" s="1124"/>
      <c r="W4" s="1124"/>
      <c r="X4" s="1124"/>
      <c r="Y4" s="1124"/>
      <c r="Z4" s="1124"/>
      <c r="AA4" s="1124"/>
      <c r="AB4" s="1124"/>
    </row>
    <row r="5" spans="1:28" s="460" customFormat="1" ht="18" customHeight="1" thickBot="1">
      <c r="A5" s="459" t="s">
        <v>185</v>
      </c>
      <c r="G5" s="461"/>
      <c r="M5" s="461"/>
      <c r="N5" s="461" t="s">
        <v>120</v>
      </c>
      <c r="O5" s="459" t="s">
        <v>185</v>
      </c>
      <c r="P5" s="459"/>
      <c r="Q5" s="459"/>
      <c r="AA5" s="461"/>
      <c r="AB5" s="461" t="s">
        <v>120</v>
      </c>
    </row>
    <row r="6" spans="1:28" s="1148" customFormat="1" ht="15" customHeight="1">
      <c r="A6" s="1797" t="s">
        <v>237</v>
      </c>
      <c r="B6" s="1819" t="s">
        <v>137</v>
      </c>
      <c r="C6" s="1820"/>
      <c r="D6" s="1821"/>
      <c r="E6" s="1821"/>
      <c r="F6" s="1822"/>
      <c r="G6" s="1822"/>
      <c r="H6" s="1800" t="s">
        <v>257</v>
      </c>
      <c r="I6" s="1800"/>
      <c r="J6" s="1801"/>
      <c r="K6" s="1775" t="s">
        <v>1105</v>
      </c>
      <c r="L6" s="1807"/>
      <c r="M6" s="1807"/>
      <c r="N6" s="1804" t="s">
        <v>1102</v>
      </c>
      <c r="O6" s="1797" t="s">
        <v>236</v>
      </c>
      <c r="P6" s="1804" t="s">
        <v>1104</v>
      </c>
      <c r="Q6" s="1807"/>
      <c r="R6" s="1820"/>
      <c r="S6" s="1816" t="s">
        <v>222</v>
      </c>
      <c r="T6" s="1807"/>
      <c r="U6" s="1807"/>
      <c r="V6" s="1811" t="s">
        <v>1847</v>
      </c>
      <c r="W6" s="1812"/>
      <c r="X6" s="1813"/>
      <c r="Y6" s="1775" t="s">
        <v>1848</v>
      </c>
      <c r="Z6" s="1776"/>
      <c r="AA6" s="1807"/>
      <c r="AB6" s="1824" t="s">
        <v>1101</v>
      </c>
    </row>
    <row r="7" spans="1:28" s="1148" customFormat="1" ht="15" customHeight="1">
      <c r="A7" s="1809"/>
      <c r="B7" s="1793" t="s">
        <v>122</v>
      </c>
      <c r="C7" s="1794"/>
      <c r="D7" s="1795"/>
      <c r="E7" s="1795"/>
      <c r="F7" s="1796"/>
      <c r="G7" s="1796"/>
      <c r="H7" s="1802"/>
      <c r="I7" s="1802"/>
      <c r="J7" s="1803"/>
      <c r="K7" s="1817"/>
      <c r="L7" s="1818"/>
      <c r="M7" s="1818"/>
      <c r="N7" s="1805"/>
      <c r="O7" s="1798"/>
      <c r="P7" s="1823"/>
      <c r="Q7" s="1818"/>
      <c r="R7" s="1794"/>
      <c r="S7" s="1817"/>
      <c r="T7" s="1818"/>
      <c r="U7" s="1818"/>
      <c r="V7" s="1814"/>
      <c r="W7" s="1814"/>
      <c r="X7" s="1815"/>
      <c r="Y7" s="1808"/>
      <c r="Z7" s="1802"/>
      <c r="AA7" s="1802"/>
      <c r="AB7" s="1825"/>
    </row>
    <row r="8" spans="1:28" s="1148" customFormat="1" ht="15" customHeight="1">
      <c r="A8" s="1809"/>
      <c r="B8" s="462" t="s">
        <v>183</v>
      </c>
      <c r="C8" s="463"/>
      <c r="D8" s="612"/>
      <c r="E8" s="463" t="s">
        <v>184</v>
      </c>
      <c r="F8" s="463"/>
      <c r="G8" s="613"/>
      <c r="H8" s="1802"/>
      <c r="I8" s="1802"/>
      <c r="J8" s="1803"/>
      <c r="K8" s="464" t="s">
        <v>1184</v>
      </c>
      <c r="L8" s="463"/>
      <c r="M8" s="613"/>
      <c r="N8" s="1805"/>
      <c r="O8" s="1798"/>
      <c r="P8" s="462" t="s">
        <v>184</v>
      </c>
      <c r="Q8" s="463"/>
      <c r="R8" s="612"/>
      <c r="S8" s="464" t="s">
        <v>183</v>
      </c>
      <c r="T8" s="463"/>
      <c r="U8" s="689"/>
      <c r="V8" s="463" t="s">
        <v>184</v>
      </c>
      <c r="W8" s="463"/>
      <c r="X8" s="614"/>
      <c r="Y8" s="1808"/>
      <c r="Z8" s="1802"/>
      <c r="AA8" s="1802"/>
      <c r="AB8" s="1825"/>
    </row>
    <row r="9" spans="1:28" s="1148" customFormat="1" ht="15" customHeight="1">
      <c r="A9" s="1809"/>
      <c r="B9" s="1335" t="s">
        <v>1708</v>
      </c>
      <c r="C9" s="464" t="s">
        <v>1000</v>
      </c>
      <c r="D9" s="598" t="s">
        <v>1001</v>
      </c>
      <c r="E9" s="465" t="s">
        <v>903</v>
      </c>
      <c r="F9" s="464" t="s">
        <v>1000</v>
      </c>
      <c r="G9" s="464" t="s">
        <v>1001</v>
      </c>
      <c r="H9" s="465"/>
      <c r="I9" s="464" t="s">
        <v>1000</v>
      </c>
      <c r="J9" s="598" t="s">
        <v>1001</v>
      </c>
      <c r="K9" s="1339" t="s">
        <v>902</v>
      </c>
      <c r="L9" s="464" t="s">
        <v>1000</v>
      </c>
      <c r="M9" s="464" t="s">
        <v>1001</v>
      </c>
      <c r="N9" s="1805"/>
      <c r="O9" s="1798"/>
      <c r="P9" s="1335" t="s">
        <v>903</v>
      </c>
      <c r="Q9" s="464" t="s">
        <v>1000</v>
      </c>
      <c r="R9" s="598" t="s">
        <v>1001</v>
      </c>
      <c r="S9" s="466" t="s">
        <v>902</v>
      </c>
      <c r="T9" s="464" t="s">
        <v>1000</v>
      </c>
      <c r="U9" s="464" t="s">
        <v>1001</v>
      </c>
      <c r="V9" s="1337" t="s">
        <v>903</v>
      </c>
      <c r="W9" s="464" t="s">
        <v>1000</v>
      </c>
      <c r="X9" s="598" t="s">
        <v>1001</v>
      </c>
      <c r="Y9" s="467"/>
      <c r="Z9" s="464" t="s">
        <v>1000</v>
      </c>
      <c r="AA9" s="464" t="s">
        <v>1001</v>
      </c>
      <c r="AB9" s="1825"/>
    </row>
    <row r="10" spans="1:28" s="1148" customFormat="1" ht="15" customHeight="1">
      <c r="A10" s="1810"/>
      <c r="B10" s="1336" t="s">
        <v>905</v>
      </c>
      <c r="C10" s="1142" t="s">
        <v>1002</v>
      </c>
      <c r="D10" s="1141" t="s">
        <v>1003</v>
      </c>
      <c r="E10" s="1149" t="s">
        <v>905</v>
      </c>
      <c r="F10" s="1142" t="s">
        <v>1002</v>
      </c>
      <c r="G10" s="1142" t="s">
        <v>1003</v>
      </c>
      <c r="H10" s="615"/>
      <c r="I10" s="1142" t="s">
        <v>1002</v>
      </c>
      <c r="J10" s="1141" t="s">
        <v>1003</v>
      </c>
      <c r="K10" s="1340" t="s">
        <v>905</v>
      </c>
      <c r="L10" s="1142" t="s">
        <v>1002</v>
      </c>
      <c r="M10" s="1142" t="s">
        <v>1003</v>
      </c>
      <c r="N10" s="1806"/>
      <c r="O10" s="1799"/>
      <c r="P10" s="1336" t="s">
        <v>905</v>
      </c>
      <c r="Q10" s="1142" t="s">
        <v>1002</v>
      </c>
      <c r="R10" s="1141" t="s">
        <v>1003</v>
      </c>
      <c r="S10" s="1142" t="s">
        <v>905</v>
      </c>
      <c r="T10" s="1142" t="s">
        <v>1002</v>
      </c>
      <c r="U10" s="1142" t="s">
        <v>1003</v>
      </c>
      <c r="V10" s="1338" t="s">
        <v>905</v>
      </c>
      <c r="W10" s="1142" t="s">
        <v>1002</v>
      </c>
      <c r="X10" s="1141" t="s">
        <v>1003</v>
      </c>
      <c r="Y10" s="468"/>
      <c r="Z10" s="1142" t="s">
        <v>1002</v>
      </c>
      <c r="AA10" s="1142" t="s">
        <v>1003</v>
      </c>
      <c r="AB10" s="1826"/>
    </row>
    <row r="11" spans="1:28" s="1148" customFormat="1" ht="17.100000000000001" customHeight="1">
      <c r="A11" s="666" t="s">
        <v>1019</v>
      </c>
      <c r="B11" s="687">
        <v>329118</v>
      </c>
      <c r="C11" s="686">
        <v>169536</v>
      </c>
      <c r="D11" s="686">
        <v>159582</v>
      </c>
      <c r="E11" s="686">
        <v>330983</v>
      </c>
      <c r="F11" s="686">
        <v>169618</v>
      </c>
      <c r="G11" s="686">
        <v>161365</v>
      </c>
      <c r="H11" s="686">
        <v>146235</v>
      </c>
      <c r="I11" s="686">
        <v>73621</v>
      </c>
      <c r="J11" s="686">
        <v>72614</v>
      </c>
      <c r="K11" s="686">
        <v>54971</v>
      </c>
      <c r="L11" s="686">
        <v>28602</v>
      </c>
      <c r="M11" s="686">
        <v>26369</v>
      </c>
      <c r="N11" s="616" t="s">
        <v>1019</v>
      </c>
      <c r="O11" s="470" t="s">
        <v>1019</v>
      </c>
      <c r="P11" s="681">
        <v>54971</v>
      </c>
      <c r="Q11" s="681">
        <v>28602</v>
      </c>
      <c r="R11" s="681">
        <v>26369</v>
      </c>
      <c r="S11" s="681">
        <v>127912</v>
      </c>
      <c r="T11" s="681">
        <v>67313</v>
      </c>
      <c r="U11" s="681">
        <v>60599</v>
      </c>
      <c r="V11" s="681">
        <v>129777</v>
      </c>
      <c r="W11" s="681">
        <v>67395</v>
      </c>
      <c r="X11" s="681">
        <v>62382</v>
      </c>
      <c r="Y11" s="681">
        <v>-1865</v>
      </c>
      <c r="Z11" s="681">
        <v>-82</v>
      </c>
      <c r="AA11" s="681">
        <v>-1783</v>
      </c>
      <c r="AB11" s="616" t="s">
        <v>1019</v>
      </c>
    </row>
    <row r="12" spans="1:28" s="1148" customFormat="1" ht="17.100000000000001" customHeight="1">
      <c r="A12" s="666" t="s">
        <v>1234</v>
      </c>
      <c r="B12" s="687">
        <v>337041</v>
      </c>
      <c r="C12" s="686">
        <v>173193</v>
      </c>
      <c r="D12" s="686">
        <v>163848</v>
      </c>
      <c r="E12" s="686">
        <v>338029</v>
      </c>
      <c r="F12" s="686">
        <v>173489</v>
      </c>
      <c r="G12" s="686">
        <v>164540</v>
      </c>
      <c r="H12" s="686">
        <v>145694</v>
      </c>
      <c r="I12" s="686">
        <v>73352</v>
      </c>
      <c r="J12" s="686">
        <v>72342</v>
      </c>
      <c r="K12" s="686">
        <v>55565</v>
      </c>
      <c r="L12" s="686">
        <v>28665</v>
      </c>
      <c r="M12" s="686">
        <v>26900</v>
      </c>
      <c r="N12" s="616" t="s">
        <v>1234</v>
      </c>
      <c r="O12" s="470" t="s">
        <v>1234</v>
      </c>
      <c r="P12" s="681">
        <v>55565</v>
      </c>
      <c r="Q12" s="681">
        <v>28665</v>
      </c>
      <c r="R12" s="681">
        <v>26900</v>
      </c>
      <c r="S12" s="681">
        <v>135782</v>
      </c>
      <c r="T12" s="681">
        <v>71176</v>
      </c>
      <c r="U12" s="681">
        <v>64606</v>
      </c>
      <c r="V12" s="681">
        <v>136770</v>
      </c>
      <c r="W12" s="681">
        <v>71472</v>
      </c>
      <c r="X12" s="681">
        <v>65298</v>
      </c>
      <c r="Y12" s="681">
        <v>-988</v>
      </c>
      <c r="Z12" s="681">
        <v>-296</v>
      </c>
      <c r="AA12" s="681">
        <v>-692</v>
      </c>
      <c r="AB12" s="315">
        <v>2014</v>
      </c>
    </row>
    <row r="13" spans="1:28" s="1148" customFormat="1" ht="17.100000000000001" customHeight="1">
      <c r="A13" s="666" t="s">
        <v>1232</v>
      </c>
      <c r="B13" s="687">
        <v>344730</v>
      </c>
      <c r="C13" s="686">
        <v>178063</v>
      </c>
      <c r="D13" s="686">
        <v>166667</v>
      </c>
      <c r="E13" s="686">
        <v>345307</v>
      </c>
      <c r="F13" s="686">
        <v>177445</v>
      </c>
      <c r="G13" s="686">
        <v>167862</v>
      </c>
      <c r="H13" s="686">
        <v>148598</v>
      </c>
      <c r="I13" s="686">
        <v>75101</v>
      </c>
      <c r="J13" s="686">
        <v>73497</v>
      </c>
      <c r="K13" s="686">
        <v>60511</v>
      </c>
      <c r="L13" s="686">
        <v>31090</v>
      </c>
      <c r="M13" s="686">
        <v>29421</v>
      </c>
      <c r="N13" s="616" t="s">
        <v>1232</v>
      </c>
      <c r="O13" s="470" t="s">
        <v>1232</v>
      </c>
      <c r="P13" s="681">
        <v>60511</v>
      </c>
      <c r="Q13" s="681">
        <v>31090</v>
      </c>
      <c r="R13" s="681">
        <v>29421</v>
      </c>
      <c r="S13" s="681">
        <v>135621</v>
      </c>
      <c r="T13" s="681">
        <v>71872</v>
      </c>
      <c r="U13" s="681">
        <v>63749</v>
      </c>
      <c r="V13" s="681">
        <v>136198</v>
      </c>
      <c r="W13" s="681">
        <v>71254</v>
      </c>
      <c r="X13" s="681">
        <v>64944</v>
      </c>
      <c r="Y13" s="681">
        <v>-577</v>
      </c>
      <c r="Z13" s="681">
        <v>618</v>
      </c>
      <c r="AA13" s="681">
        <v>-1195</v>
      </c>
      <c r="AB13" s="315">
        <v>2015</v>
      </c>
    </row>
    <row r="14" spans="1:28" s="1169" customFormat="1" ht="17.100000000000001" customHeight="1">
      <c r="A14" s="1222">
        <v>2016</v>
      </c>
      <c r="B14" s="687">
        <v>315652</v>
      </c>
      <c r="C14" s="686">
        <v>164671</v>
      </c>
      <c r="D14" s="686">
        <v>150981</v>
      </c>
      <c r="E14" s="686">
        <v>318803</v>
      </c>
      <c r="F14" s="686">
        <v>164978</v>
      </c>
      <c r="G14" s="686">
        <v>153825</v>
      </c>
      <c r="H14" s="686">
        <v>138749</v>
      </c>
      <c r="I14" s="686">
        <v>70272</v>
      </c>
      <c r="J14" s="686">
        <v>68477</v>
      </c>
      <c r="K14" s="686">
        <v>54605</v>
      </c>
      <c r="L14" s="686">
        <v>28531</v>
      </c>
      <c r="M14" s="686">
        <v>26074</v>
      </c>
      <c r="N14" s="1217">
        <v>2016</v>
      </c>
      <c r="O14" s="1215">
        <v>2016</v>
      </c>
      <c r="P14" s="681">
        <v>54605</v>
      </c>
      <c r="Q14" s="681">
        <v>28531</v>
      </c>
      <c r="R14" s="681">
        <v>26074</v>
      </c>
      <c r="S14" s="681">
        <v>122298</v>
      </c>
      <c r="T14" s="681">
        <v>65868</v>
      </c>
      <c r="U14" s="681">
        <v>56430</v>
      </c>
      <c r="V14" s="1371">
        <v>125449</v>
      </c>
      <c r="W14" s="1371">
        <v>66175</v>
      </c>
      <c r="X14" s="1371">
        <v>59274</v>
      </c>
      <c r="Y14" s="1371">
        <v>-3151</v>
      </c>
      <c r="Z14" s="1371">
        <v>-307</v>
      </c>
      <c r="AA14" s="1371">
        <v>-2844</v>
      </c>
      <c r="AB14" s="315">
        <v>2016</v>
      </c>
    </row>
    <row r="15" spans="1:28" s="658" customFormat="1" ht="17.100000000000001" customHeight="1">
      <c r="A15" s="1157">
        <v>2017</v>
      </c>
      <c r="B15" s="1354">
        <f>SUM(B17:B39)</f>
        <v>311061</v>
      </c>
      <c r="C15" s="688">
        <f t="shared" ref="C15:G15" si="0">SUM(C17:C39)</f>
        <v>162855</v>
      </c>
      <c r="D15" s="688">
        <f t="shared" si="0"/>
        <v>148206</v>
      </c>
      <c r="E15" s="1355">
        <f t="shared" si="0"/>
        <v>316642</v>
      </c>
      <c r="F15" s="688">
        <f t="shared" si="0"/>
        <v>164362</v>
      </c>
      <c r="G15" s="688">
        <f t="shared" si="0"/>
        <v>152280</v>
      </c>
      <c r="H15" s="688">
        <f>SUM(H17:H39)</f>
        <v>140628</v>
      </c>
      <c r="I15" s="688">
        <f t="shared" ref="I15:U15" si="1">SUM(I17:I39)</f>
        <v>71309</v>
      </c>
      <c r="J15" s="688">
        <f t="shared" si="1"/>
        <v>69319</v>
      </c>
      <c r="K15" s="688">
        <f t="shared" si="1"/>
        <v>52607</v>
      </c>
      <c r="L15" s="688">
        <f t="shared" si="1"/>
        <v>27595</v>
      </c>
      <c r="M15" s="688">
        <f>SUM(M17:M39)</f>
        <v>25012</v>
      </c>
      <c r="N15" s="291">
        <v>2017</v>
      </c>
      <c r="O15" s="1158">
        <v>2017</v>
      </c>
      <c r="P15" s="617">
        <f t="shared" si="1"/>
        <v>52607</v>
      </c>
      <c r="Q15" s="617">
        <f t="shared" si="1"/>
        <v>27595</v>
      </c>
      <c r="R15" s="617">
        <f t="shared" si="1"/>
        <v>25012</v>
      </c>
      <c r="S15" s="617">
        <f t="shared" si="1"/>
        <v>117826</v>
      </c>
      <c r="T15" s="617">
        <f t="shared" si="1"/>
        <v>63951</v>
      </c>
      <c r="U15" s="617">
        <f t="shared" si="1"/>
        <v>53875</v>
      </c>
      <c r="V15" s="1372">
        <f>SUM(V17:V39)</f>
        <v>123407</v>
      </c>
      <c r="W15" s="1372">
        <f>SUM(W17:W39)</f>
        <v>65458</v>
      </c>
      <c r="X15" s="1372">
        <f t="shared" ref="X15:AA15" si="2">SUM(X17:X39)</f>
        <v>57949</v>
      </c>
      <c r="Y15" s="1372">
        <f t="shared" si="2"/>
        <v>-5581</v>
      </c>
      <c r="Z15" s="1372">
        <f t="shared" si="2"/>
        <v>-1507</v>
      </c>
      <c r="AA15" s="1372">
        <f t="shared" si="2"/>
        <v>-4074</v>
      </c>
      <c r="AB15" s="291">
        <v>2017</v>
      </c>
    </row>
    <row r="16" spans="1:28" s="1148" customFormat="1" ht="11.65" customHeight="1">
      <c r="A16" s="473"/>
      <c r="B16" s="687"/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686"/>
      <c r="N16" s="680"/>
      <c r="O16" s="474"/>
      <c r="P16" s="682"/>
      <c r="Q16" s="682"/>
      <c r="R16" s="683"/>
      <c r="S16" s="682"/>
      <c r="T16" s="682"/>
      <c r="U16" s="683"/>
      <c r="V16" s="1373"/>
      <c r="W16" s="1373"/>
      <c r="X16" s="1374"/>
      <c r="Y16" s="1373"/>
      <c r="Z16" s="1373"/>
      <c r="AA16" s="1374"/>
      <c r="AB16" s="680"/>
    </row>
    <row r="17" spans="1:28" s="1148" customFormat="1" ht="17.100000000000001" customHeight="1">
      <c r="A17" s="473" t="s">
        <v>911</v>
      </c>
      <c r="B17" s="785">
        <f>SUM(C17:D17)</f>
        <v>50957</v>
      </c>
      <c r="C17" s="1223">
        <v>26570</v>
      </c>
      <c r="D17" s="1223">
        <v>24387</v>
      </c>
      <c r="E17" s="786">
        <f>SUM(F17:G17)</f>
        <v>54637</v>
      </c>
      <c r="F17" s="1356">
        <v>28477</v>
      </c>
      <c r="G17" s="1357">
        <v>26160</v>
      </c>
      <c r="H17" s="786">
        <f>SUM(I17:J17)</f>
        <v>29884</v>
      </c>
      <c r="I17" s="1228">
        <v>15220</v>
      </c>
      <c r="J17" s="1228">
        <v>14664</v>
      </c>
      <c r="K17" s="786">
        <f>SUM(L17:M17)</f>
        <v>5337</v>
      </c>
      <c r="L17" s="1223">
        <v>2817</v>
      </c>
      <c r="M17" s="1229">
        <v>2520</v>
      </c>
      <c r="N17" s="684" t="s">
        <v>73</v>
      </c>
      <c r="O17" s="474" t="s">
        <v>911</v>
      </c>
      <c r="P17" s="785">
        <f>SUM(Q17:R17)</f>
        <v>5526</v>
      </c>
      <c r="Q17" s="1227">
        <v>2981</v>
      </c>
      <c r="R17" s="1231">
        <v>2545</v>
      </c>
      <c r="S17" s="786">
        <f>SUM(T17:U17)</f>
        <v>15736</v>
      </c>
      <c r="T17" s="1234">
        <v>8533</v>
      </c>
      <c r="U17" s="1231">
        <v>7203</v>
      </c>
      <c r="V17" s="1375">
        <f>SUM(W17:X17)</f>
        <v>19227</v>
      </c>
      <c r="W17" s="1376">
        <v>10276</v>
      </c>
      <c r="X17" s="1376">
        <v>8951</v>
      </c>
      <c r="Y17" s="1375">
        <f>SUM(Z17:AA17)</f>
        <v>-3680</v>
      </c>
      <c r="Z17" s="1377">
        <v>-1907</v>
      </c>
      <c r="AA17" s="1378">
        <v>-1773</v>
      </c>
      <c r="AB17" s="684" t="s">
        <v>73</v>
      </c>
    </row>
    <row r="18" spans="1:28" s="1148" customFormat="1" ht="17.100000000000001" customHeight="1">
      <c r="A18" s="473" t="s">
        <v>144</v>
      </c>
      <c r="B18" s="785">
        <f t="shared" ref="B18:B39" si="3">SUM(C18:D18)</f>
        <v>28866</v>
      </c>
      <c r="C18" s="1223">
        <v>15087</v>
      </c>
      <c r="D18" s="1223">
        <v>13779</v>
      </c>
      <c r="E18" s="786">
        <f t="shared" ref="E18:E39" si="4">SUM(F18:G18)</f>
        <v>29827</v>
      </c>
      <c r="F18" s="1356">
        <v>15552</v>
      </c>
      <c r="G18" s="1356">
        <v>14275</v>
      </c>
      <c r="H18" s="786">
        <f t="shared" ref="H18:H39" si="5">SUM(I18:J18)</f>
        <v>14785</v>
      </c>
      <c r="I18" s="1223">
        <v>7474</v>
      </c>
      <c r="J18" s="1223">
        <v>7311</v>
      </c>
      <c r="K18" s="786">
        <f t="shared" ref="K18:K39" si="6">SUM(L18:M18)</f>
        <v>3295</v>
      </c>
      <c r="L18" s="1223">
        <v>1728</v>
      </c>
      <c r="M18" s="1229">
        <v>1567</v>
      </c>
      <c r="N18" s="684" t="s">
        <v>74</v>
      </c>
      <c r="O18" s="474" t="s">
        <v>144</v>
      </c>
      <c r="P18" s="785">
        <f t="shared" ref="P18:P39" si="7">SUM(Q18:R18)</f>
        <v>3626</v>
      </c>
      <c r="Q18" s="1231">
        <v>1947</v>
      </c>
      <c r="R18" s="1231">
        <v>1679</v>
      </c>
      <c r="S18" s="786">
        <f t="shared" ref="S18:S39" si="8">SUM(T18:U18)</f>
        <v>10786</v>
      </c>
      <c r="T18" s="1234">
        <v>5885</v>
      </c>
      <c r="U18" s="1231">
        <v>4901</v>
      </c>
      <c r="V18" s="1375">
        <f t="shared" ref="V18:V39" si="9">SUM(W18:X18)</f>
        <v>11416</v>
      </c>
      <c r="W18" s="1376">
        <v>6131</v>
      </c>
      <c r="X18" s="1376">
        <v>5285</v>
      </c>
      <c r="Y18" s="1375">
        <f t="shared" ref="Y18:Y39" si="10">SUM(Z18:AA18)</f>
        <v>-961</v>
      </c>
      <c r="Z18" s="1377">
        <v>-465</v>
      </c>
      <c r="AA18" s="1378">
        <v>-496</v>
      </c>
      <c r="AB18" s="684" t="s">
        <v>74</v>
      </c>
    </row>
    <row r="19" spans="1:28" s="1148" customFormat="1" ht="17.100000000000001" customHeight="1">
      <c r="A19" s="473" t="s">
        <v>145</v>
      </c>
      <c r="B19" s="785">
        <f t="shared" si="3"/>
        <v>18514</v>
      </c>
      <c r="C19" s="1223">
        <v>9585</v>
      </c>
      <c r="D19" s="1223">
        <v>8929</v>
      </c>
      <c r="E19" s="786">
        <f t="shared" si="4"/>
        <v>17648</v>
      </c>
      <c r="F19" s="1356">
        <v>9117</v>
      </c>
      <c r="G19" s="1356">
        <v>8531</v>
      </c>
      <c r="H19" s="786">
        <f t="shared" si="5"/>
        <v>8455</v>
      </c>
      <c r="I19" s="1223">
        <v>4297</v>
      </c>
      <c r="J19" s="1223">
        <v>4158</v>
      </c>
      <c r="K19" s="786">
        <f t="shared" si="6"/>
        <v>3492</v>
      </c>
      <c r="L19" s="1223">
        <v>1772</v>
      </c>
      <c r="M19" s="1229">
        <v>1720</v>
      </c>
      <c r="N19" s="684" t="s">
        <v>75</v>
      </c>
      <c r="O19" s="474" t="s">
        <v>145</v>
      </c>
      <c r="P19" s="785">
        <f t="shared" si="7"/>
        <v>2900</v>
      </c>
      <c r="Q19" s="1231">
        <v>1475</v>
      </c>
      <c r="R19" s="1231">
        <v>1425</v>
      </c>
      <c r="S19" s="786">
        <f t="shared" si="8"/>
        <v>6567</v>
      </c>
      <c r="T19" s="1234">
        <v>3516</v>
      </c>
      <c r="U19" s="1231">
        <v>3051</v>
      </c>
      <c r="V19" s="1375">
        <f t="shared" si="9"/>
        <v>6293</v>
      </c>
      <c r="W19" s="1376">
        <v>3345</v>
      </c>
      <c r="X19" s="1376">
        <v>2948</v>
      </c>
      <c r="Y19" s="1375">
        <f t="shared" si="10"/>
        <v>866</v>
      </c>
      <c r="Z19" s="1377">
        <v>468</v>
      </c>
      <c r="AA19" s="1378">
        <v>398</v>
      </c>
      <c r="AB19" s="684" t="s">
        <v>75</v>
      </c>
    </row>
    <row r="20" spans="1:28" s="1148" customFormat="1" ht="17.100000000000001" customHeight="1">
      <c r="A20" s="473" t="s">
        <v>146</v>
      </c>
      <c r="B20" s="785">
        <f t="shared" si="3"/>
        <v>21070</v>
      </c>
      <c r="C20" s="1223">
        <v>10698</v>
      </c>
      <c r="D20" s="1223">
        <v>10372</v>
      </c>
      <c r="E20" s="786">
        <f t="shared" si="4"/>
        <v>23288</v>
      </c>
      <c r="F20" s="1356">
        <v>11696</v>
      </c>
      <c r="G20" s="1356">
        <v>11592</v>
      </c>
      <c r="H20" s="786">
        <f t="shared" si="5"/>
        <v>10831</v>
      </c>
      <c r="I20" s="1223">
        <v>5308</v>
      </c>
      <c r="J20" s="1223">
        <v>5523</v>
      </c>
      <c r="K20" s="786">
        <f t="shared" si="6"/>
        <v>3557</v>
      </c>
      <c r="L20" s="1223">
        <v>1858</v>
      </c>
      <c r="M20" s="1229">
        <v>1699</v>
      </c>
      <c r="N20" s="684" t="s">
        <v>76</v>
      </c>
      <c r="O20" s="474" t="s">
        <v>146</v>
      </c>
      <c r="P20" s="785">
        <f t="shared" si="7"/>
        <v>5405</v>
      </c>
      <c r="Q20" s="1231">
        <v>2732</v>
      </c>
      <c r="R20" s="1231">
        <v>2673</v>
      </c>
      <c r="S20" s="786">
        <f t="shared" si="8"/>
        <v>6682</v>
      </c>
      <c r="T20" s="1234">
        <v>3532</v>
      </c>
      <c r="U20" s="1231">
        <v>3150</v>
      </c>
      <c r="V20" s="1375">
        <f t="shared" si="9"/>
        <v>7052</v>
      </c>
      <c r="W20" s="1376">
        <v>3656</v>
      </c>
      <c r="X20" s="1376">
        <v>3396</v>
      </c>
      <c r="Y20" s="1375">
        <f t="shared" si="10"/>
        <v>-2218</v>
      </c>
      <c r="Z20" s="1377">
        <v>-998</v>
      </c>
      <c r="AA20" s="1378">
        <v>-1220</v>
      </c>
      <c r="AB20" s="684" t="s">
        <v>76</v>
      </c>
    </row>
    <row r="21" spans="1:28" s="1148" customFormat="1" ht="17.100000000000001" customHeight="1">
      <c r="A21" s="473" t="s">
        <v>147</v>
      </c>
      <c r="B21" s="785">
        <f t="shared" si="3"/>
        <v>60601</v>
      </c>
      <c r="C21" s="1223">
        <v>32074</v>
      </c>
      <c r="D21" s="1223">
        <v>28527</v>
      </c>
      <c r="E21" s="786">
        <f t="shared" si="4"/>
        <v>60830</v>
      </c>
      <c r="F21" s="1356">
        <v>31888</v>
      </c>
      <c r="G21" s="1356">
        <v>28942</v>
      </c>
      <c r="H21" s="786">
        <f t="shared" si="5"/>
        <v>34405</v>
      </c>
      <c r="I21" s="1223">
        <v>17733</v>
      </c>
      <c r="J21" s="1223">
        <v>16672</v>
      </c>
      <c r="K21" s="786">
        <f t="shared" si="6"/>
        <v>10465</v>
      </c>
      <c r="L21" s="1223">
        <v>5540</v>
      </c>
      <c r="M21" s="1229">
        <v>4925</v>
      </c>
      <c r="N21" s="684" t="s">
        <v>77</v>
      </c>
      <c r="O21" s="474" t="s">
        <v>147</v>
      </c>
      <c r="P21" s="785">
        <f t="shared" si="7"/>
        <v>8154</v>
      </c>
      <c r="Q21" s="1231">
        <v>4302</v>
      </c>
      <c r="R21" s="1231">
        <v>3852</v>
      </c>
      <c r="S21" s="786">
        <f t="shared" si="8"/>
        <v>15731</v>
      </c>
      <c r="T21" s="1234">
        <v>8801</v>
      </c>
      <c r="U21" s="1231">
        <v>6930</v>
      </c>
      <c r="V21" s="1375">
        <v>18271</v>
      </c>
      <c r="W21" s="1376">
        <v>9853</v>
      </c>
      <c r="X21" s="1376">
        <v>8418</v>
      </c>
      <c r="Y21" s="1375">
        <f t="shared" si="10"/>
        <v>-229</v>
      </c>
      <c r="Z21" s="1377">
        <v>186</v>
      </c>
      <c r="AA21" s="1378">
        <v>-415</v>
      </c>
      <c r="AB21" s="684" t="s">
        <v>77</v>
      </c>
    </row>
    <row r="22" spans="1:28" s="1148" customFormat="1" ht="17.100000000000001" customHeight="1">
      <c r="A22" s="473" t="s">
        <v>148</v>
      </c>
      <c r="B22" s="785">
        <f t="shared" si="3"/>
        <v>11902</v>
      </c>
      <c r="C22" s="1223">
        <v>6031</v>
      </c>
      <c r="D22" s="1223">
        <v>5871</v>
      </c>
      <c r="E22" s="786">
        <f t="shared" si="4"/>
        <v>12254</v>
      </c>
      <c r="F22" s="1356">
        <v>6247</v>
      </c>
      <c r="G22" s="1356">
        <v>6007</v>
      </c>
      <c r="H22" s="786">
        <f t="shared" si="5"/>
        <v>6565</v>
      </c>
      <c r="I22" s="1223">
        <v>3224</v>
      </c>
      <c r="J22" s="1223">
        <v>3341</v>
      </c>
      <c r="K22" s="786">
        <f t="shared" si="6"/>
        <v>1586</v>
      </c>
      <c r="L22" s="1223">
        <v>777</v>
      </c>
      <c r="M22" s="1229">
        <v>809</v>
      </c>
      <c r="N22" s="684" t="s">
        <v>78</v>
      </c>
      <c r="O22" s="474" t="s">
        <v>148</v>
      </c>
      <c r="P22" s="785">
        <f t="shared" si="7"/>
        <v>1724</v>
      </c>
      <c r="Q22" s="1231">
        <v>892</v>
      </c>
      <c r="R22" s="1231">
        <v>832</v>
      </c>
      <c r="S22" s="786">
        <f t="shared" si="8"/>
        <v>3751</v>
      </c>
      <c r="T22" s="1234">
        <v>2030</v>
      </c>
      <c r="U22" s="1231">
        <v>1721</v>
      </c>
      <c r="V22" s="1375">
        <f t="shared" si="9"/>
        <v>3965</v>
      </c>
      <c r="W22" s="1376">
        <v>2131</v>
      </c>
      <c r="X22" s="1376">
        <v>1834</v>
      </c>
      <c r="Y22" s="1375">
        <f t="shared" si="10"/>
        <v>-352</v>
      </c>
      <c r="Z22" s="1377">
        <v>-216</v>
      </c>
      <c r="AA22" s="1378">
        <v>-136</v>
      </c>
      <c r="AB22" s="684" t="s">
        <v>78</v>
      </c>
    </row>
    <row r="23" spans="1:28" s="1148" customFormat="1" ht="17.100000000000001" customHeight="1">
      <c r="A23" s="473" t="s">
        <v>149</v>
      </c>
      <c r="B23" s="785">
        <f t="shared" si="3"/>
        <v>12270</v>
      </c>
      <c r="C23" s="1223">
        <v>6522</v>
      </c>
      <c r="D23" s="1223">
        <v>5748</v>
      </c>
      <c r="E23" s="786">
        <f t="shared" si="4"/>
        <v>11634</v>
      </c>
      <c r="F23" s="1356">
        <v>5986</v>
      </c>
      <c r="G23" s="1356">
        <v>5648</v>
      </c>
      <c r="H23" s="786">
        <f t="shared" si="5"/>
        <v>4629</v>
      </c>
      <c r="I23" s="1223">
        <v>2330</v>
      </c>
      <c r="J23" s="1223">
        <v>2299</v>
      </c>
      <c r="K23" s="786">
        <f t="shared" si="6"/>
        <v>2363</v>
      </c>
      <c r="L23" s="1223">
        <v>1274</v>
      </c>
      <c r="M23" s="1229">
        <v>1089</v>
      </c>
      <c r="N23" s="684" t="s">
        <v>79</v>
      </c>
      <c r="O23" s="474" t="s">
        <v>149</v>
      </c>
      <c r="P23" s="785">
        <f t="shared" si="7"/>
        <v>2250</v>
      </c>
      <c r="Q23" s="1231">
        <v>1163</v>
      </c>
      <c r="R23" s="1231">
        <v>1087</v>
      </c>
      <c r="S23" s="786">
        <f t="shared" si="8"/>
        <v>5278</v>
      </c>
      <c r="T23" s="1234">
        <v>2918</v>
      </c>
      <c r="U23" s="1231">
        <v>2360</v>
      </c>
      <c r="V23" s="1375">
        <f t="shared" si="9"/>
        <v>4755</v>
      </c>
      <c r="W23" s="1376">
        <v>2493</v>
      </c>
      <c r="X23" s="1376">
        <v>2262</v>
      </c>
      <c r="Y23" s="1375">
        <f t="shared" si="10"/>
        <v>636</v>
      </c>
      <c r="Z23" s="1377">
        <v>536</v>
      </c>
      <c r="AA23" s="1378">
        <v>100</v>
      </c>
      <c r="AB23" s="684" t="s">
        <v>79</v>
      </c>
    </row>
    <row r="24" spans="1:28" s="1148" customFormat="1" ht="17.100000000000001" customHeight="1">
      <c r="A24" s="473" t="s">
        <v>150</v>
      </c>
      <c r="B24" s="785">
        <f t="shared" si="3"/>
        <v>10200</v>
      </c>
      <c r="C24" s="1223">
        <v>5224</v>
      </c>
      <c r="D24" s="1223">
        <v>4976</v>
      </c>
      <c r="E24" s="786">
        <f t="shared" si="4"/>
        <v>10288</v>
      </c>
      <c r="F24" s="1356">
        <v>5274</v>
      </c>
      <c r="G24" s="1356">
        <v>5014</v>
      </c>
      <c r="H24" s="786">
        <f t="shared" si="5"/>
        <v>4539</v>
      </c>
      <c r="I24" s="1223">
        <v>2313</v>
      </c>
      <c r="J24" s="1223">
        <v>2226</v>
      </c>
      <c r="K24" s="786">
        <f t="shared" si="6"/>
        <v>1816</v>
      </c>
      <c r="L24" s="1223">
        <v>893</v>
      </c>
      <c r="M24" s="1229">
        <v>923</v>
      </c>
      <c r="N24" s="684" t="s">
        <v>80</v>
      </c>
      <c r="O24" s="474" t="s">
        <v>150</v>
      </c>
      <c r="P24" s="785">
        <f t="shared" si="7"/>
        <v>1887</v>
      </c>
      <c r="Q24" s="1231">
        <v>988</v>
      </c>
      <c r="R24" s="1231">
        <v>899</v>
      </c>
      <c r="S24" s="786">
        <f t="shared" si="8"/>
        <v>3845</v>
      </c>
      <c r="T24" s="1234">
        <v>2018</v>
      </c>
      <c r="U24" s="1231">
        <v>1827</v>
      </c>
      <c r="V24" s="1375">
        <f t="shared" si="9"/>
        <v>3862</v>
      </c>
      <c r="W24" s="1376">
        <v>1973</v>
      </c>
      <c r="X24" s="1376">
        <v>1889</v>
      </c>
      <c r="Y24" s="1375">
        <f t="shared" si="10"/>
        <v>-88</v>
      </c>
      <c r="Z24" s="1377">
        <v>-50</v>
      </c>
      <c r="AA24" s="1378">
        <v>-38</v>
      </c>
      <c r="AB24" s="684" t="s">
        <v>80</v>
      </c>
    </row>
    <row r="25" spans="1:28" s="1148" customFormat="1" ht="17.100000000000001" customHeight="1">
      <c r="A25" s="473" t="s">
        <v>151</v>
      </c>
      <c r="B25" s="785">
        <f t="shared" si="3"/>
        <v>7253</v>
      </c>
      <c r="C25" s="1223">
        <v>3777</v>
      </c>
      <c r="D25" s="1223">
        <v>3476</v>
      </c>
      <c r="E25" s="786">
        <f t="shared" si="4"/>
        <v>8245</v>
      </c>
      <c r="F25" s="1356">
        <v>4170</v>
      </c>
      <c r="G25" s="1356">
        <v>4075</v>
      </c>
      <c r="H25" s="786">
        <f t="shared" si="5"/>
        <v>3211</v>
      </c>
      <c r="I25" s="1223">
        <v>1633</v>
      </c>
      <c r="J25" s="1223">
        <v>1578</v>
      </c>
      <c r="K25" s="786">
        <f t="shared" si="6"/>
        <v>1223</v>
      </c>
      <c r="L25" s="1223">
        <v>650</v>
      </c>
      <c r="M25" s="1229">
        <v>573</v>
      </c>
      <c r="N25" s="684" t="s">
        <v>81</v>
      </c>
      <c r="O25" s="474" t="s">
        <v>151</v>
      </c>
      <c r="P25" s="785">
        <f t="shared" si="7"/>
        <v>1734</v>
      </c>
      <c r="Q25" s="1231">
        <v>864</v>
      </c>
      <c r="R25" s="1231">
        <v>870</v>
      </c>
      <c r="S25" s="786">
        <f t="shared" si="8"/>
        <v>2819</v>
      </c>
      <c r="T25" s="1234">
        <v>1494</v>
      </c>
      <c r="U25" s="1231">
        <v>1325</v>
      </c>
      <c r="V25" s="1375">
        <f t="shared" si="9"/>
        <v>3300</v>
      </c>
      <c r="W25" s="1376">
        <v>1673</v>
      </c>
      <c r="X25" s="1376">
        <v>1627</v>
      </c>
      <c r="Y25" s="1375">
        <f t="shared" si="10"/>
        <v>-992</v>
      </c>
      <c r="Z25" s="1377">
        <v>-393</v>
      </c>
      <c r="AA25" s="1378">
        <v>-599</v>
      </c>
      <c r="AB25" s="684" t="s">
        <v>81</v>
      </c>
    </row>
    <row r="26" spans="1:28" s="1148" customFormat="1" ht="17.100000000000001" customHeight="1">
      <c r="A26" s="473" t="s">
        <v>152</v>
      </c>
      <c r="B26" s="1358">
        <f t="shared" si="3"/>
        <v>35870</v>
      </c>
      <c r="C26" s="1356">
        <v>18616</v>
      </c>
      <c r="D26" s="1356">
        <v>17254</v>
      </c>
      <c r="E26" s="1359">
        <f t="shared" si="4"/>
        <v>35078</v>
      </c>
      <c r="F26" s="1356">
        <v>18165</v>
      </c>
      <c r="G26" s="1356">
        <v>16913</v>
      </c>
      <c r="H26" s="786">
        <f t="shared" si="5"/>
        <v>13893</v>
      </c>
      <c r="I26" s="1223">
        <v>6983</v>
      </c>
      <c r="J26" s="1223">
        <v>6910</v>
      </c>
      <c r="K26" s="786">
        <f t="shared" si="6"/>
        <v>4064</v>
      </c>
      <c r="L26" s="1223">
        <v>2167</v>
      </c>
      <c r="M26" s="1229">
        <v>1897</v>
      </c>
      <c r="N26" s="684" t="s">
        <v>82</v>
      </c>
      <c r="O26" s="474" t="s">
        <v>152</v>
      </c>
      <c r="P26" s="785">
        <f t="shared" si="7"/>
        <v>3960</v>
      </c>
      <c r="Q26" s="1231">
        <v>2184</v>
      </c>
      <c r="R26" s="1231">
        <v>1776</v>
      </c>
      <c r="S26" s="786">
        <f t="shared" si="8"/>
        <v>17913</v>
      </c>
      <c r="T26" s="1234">
        <v>9466</v>
      </c>
      <c r="U26" s="1231">
        <v>8447</v>
      </c>
      <c r="V26" s="1375">
        <f t="shared" si="9"/>
        <v>17225</v>
      </c>
      <c r="W26" s="1376">
        <v>8998</v>
      </c>
      <c r="X26" s="1376">
        <v>8227</v>
      </c>
      <c r="Y26" s="1375">
        <f t="shared" si="10"/>
        <v>792</v>
      </c>
      <c r="Z26" s="1377">
        <v>451</v>
      </c>
      <c r="AA26" s="1378">
        <v>341</v>
      </c>
      <c r="AB26" s="684" t="s">
        <v>82</v>
      </c>
    </row>
    <row r="27" spans="1:28" s="1148" customFormat="1" ht="17.100000000000001" customHeight="1">
      <c r="A27" s="473" t="s">
        <v>153</v>
      </c>
      <c r="B27" s="1358">
        <f t="shared" si="3"/>
        <v>2376</v>
      </c>
      <c r="C27" s="1356">
        <v>1294</v>
      </c>
      <c r="D27" s="1356">
        <v>1082</v>
      </c>
      <c r="E27" s="1359">
        <f t="shared" si="4"/>
        <v>2087</v>
      </c>
      <c r="F27" s="1356">
        <v>1061</v>
      </c>
      <c r="G27" s="1356">
        <v>1026</v>
      </c>
      <c r="H27" s="786">
        <f t="shared" si="5"/>
        <v>265</v>
      </c>
      <c r="I27" s="1223">
        <v>132</v>
      </c>
      <c r="J27" s="1223">
        <v>133</v>
      </c>
      <c r="K27" s="786">
        <f t="shared" si="6"/>
        <v>533</v>
      </c>
      <c r="L27" s="1223">
        <v>279</v>
      </c>
      <c r="M27" s="1229">
        <v>254</v>
      </c>
      <c r="N27" s="684" t="s">
        <v>83</v>
      </c>
      <c r="O27" s="474" t="s">
        <v>153</v>
      </c>
      <c r="P27" s="785">
        <f t="shared" si="7"/>
        <v>552</v>
      </c>
      <c r="Q27" s="1231">
        <v>289</v>
      </c>
      <c r="R27" s="1231">
        <v>263</v>
      </c>
      <c r="S27" s="786">
        <f t="shared" si="8"/>
        <v>1578</v>
      </c>
      <c r="T27" s="1234">
        <v>883</v>
      </c>
      <c r="U27" s="1231">
        <v>695</v>
      </c>
      <c r="V27" s="1375">
        <f t="shared" si="9"/>
        <v>1270</v>
      </c>
      <c r="W27" s="1376">
        <v>640</v>
      </c>
      <c r="X27" s="1376">
        <v>630</v>
      </c>
      <c r="Y27" s="1375">
        <f t="shared" si="10"/>
        <v>289</v>
      </c>
      <c r="Z27" s="1377">
        <v>233</v>
      </c>
      <c r="AA27" s="1378">
        <v>56</v>
      </c>
      <c r="AB27" s="684" t="s">
        <v>83</v>
      </c>
    </row>
    <row r="28" spans="1:28" s="1148" customFormat="1" ht="17.100000000000001" customHeight="1">
      <c r="A28" s="473" t="s">
        <v>154</v>
      </c>
      <c r="B28" s="1358">
        <f t="shared" si="3"/>
        <v>3976</v>
      </c>
      <c r="C28" s="1356">
        <v>2118</v>
      </c>
      <c r="D28" s="1356">
        <v>1858</v>
      </c>
      <c r="E28" s="1359">
        <f t="shared" si="4"/>
        <v>3841</v>
      </c>
      <c r="F28" s="1356">
        <v>1983</v>
      </c>
      <c r="G28" s="1356">
        <v>1858</v>
      </c>
      <c r="H28" s="786">
        <f t="shared" si="5"/>
        <v>576</v>
      </c>
      <c r="I28" s="1223">
        <v>282</v>
      </c>
      <c r="J28" s="1223">
        <v>294</v>
      </c>
      <c r="K28" s="786">
        <f t="shared" si="6"/>
        <v>1025</v>
      </c>
      <c r="L28" s="1223">
        <v>534</v>
      </c>
      <c r="M28" s="1229">
        <v>491</v>
      </c>
      <c r="N28" s="684" t="s">
        <v>84</v>
      </c>
      <c r="O28" s="474" t="s">
        <v>154</v>
      </c>
      <c r="P28" s="785">
        <f t="shared" si="7"/>
        <v>1178</v>
      </c>
      <c r="Q28" s="1231">
        <v>608</v>
      </c>
      <c r="R28" s="1231">
        <v>570</v>
      </c>
      <c r="S28" s="786">
        <f t="shared" si="8"/>
        <v>2375</v>
      </c>
      <c r="T28" s="1234">
        <v>1302</v>
      </c>
      <c r="U28" s="1231">
        <v>1073</v>
      </c>
      <c r="V28" s="1375">
        <f t="shared" si="9"/>
        <v>2087</v>
      </c>
      <c r="W28" s="1376">
        <v>1093</v>
      </c>
      <c r="X28" s="1376">
        <v>994</v>
      </c>
      <c r="Y28" s="1375">
        <f t="shared" si="10"/>
        <v>135</v>
      </c>
      <c r="Z28" s="1377">
        <v>135</v>
      </c>
      <c r="AA28" s="1378">
        <v>0</v>
      </c>
      <c r="AB28" s="684" t="s">
        <v>84</v>
      </c>
    </row>
    <row r="29" spans="1:28" s="1148" customFormat="1" ht="17.100000000000001" customHeight="1">
      <c r="A29" s="473" t="s">
        <v>155</v>
      </c>
      <c r="B29" s="785">
        <f t="shared" si="3"/>
        <v>2213</v>
      </c>
      <c r="C29" s="1223">
        <v>1201</v>
      </c>
      <c r="D29" s="1223">
        <v>1012</v>
      </c>
      <c r="E29" s="786">
        <f t="shared" si="4"/>
        <v>2261</v>
      </c>
      <c r="F29" s="1356">
        <v>1168</v>
      </c>
      <c r="G29" s="1356">
        <v>1093</v>
      </c>
      <c r="H29" s="786">
        <f t="shared" si="5"/>
        <v>356</v>
      </c>
      <c r="I29" s="1223">
        <v>162</v>
      </c>
      <c r="J29" s="1223">
        <v>194</v>
      </c>
      <c r="K29" s="786">
        <f t="shared" si="6"/>
        <v>648</v>
      </c>
      <c r="L29" s="1223">
        <v>333</v>
      </c>
      <c r="M29" s="1229">
        <v>315</v>
      </c>
      <c r="N29" s="684" t="s">
        <v>85</v>
      </c>
      <c r="O29" s="474" t="s">
        <v>155</v>
      </c>
      <c r="P29" s="785">
        <f t="shared" si="7"/>
        <v>760</v>
      </c>
      <c r="Q29" s="1231">
        <v>384</v>
      </c>
      <c r="R29" s="1231">
        <v>376</v>
      </c>
      <c r="S29" s="786">
        <f t="shared" si="8"/>
        <v>1209</v>
      </c>
      <c r="T29" s="1234">
        <v>706</v>
      </c>
      <c r="U29" s="1231">
        <v>503</v>
      </c>
      <c r="V29" s="1375">
        <f t="shared" si="9"/>
        <v>1145</v>
      </c>
      <c r="W29" s="1376">
        <v>622</v>
      </c>
      <c r="X29" s="1376">
        <v>523</v>
      </c>
      <c r="Y29" s="1375">
        <f t="shared" si="10"/>
        <v>-48</v>
      </c>
      <c r="Z29" s="1377">
        <v>33</v>
      </c>
      <c r="AA29" s="1378">
        <v>-81</v>
      </c>
      <c r="AB29" s="684" t="s">
        <v>85</v>
      </c>
    </row>
    <row r="30" spans="1:28" s="1148" customFormat="1" ht="17.100000000000001" customHeight="1">
      <c r="A30" s="473" t="s">
        <v>156</v>
      </c>
      <c r="B30" s="785">
        <f t="shared" si="3"/>
        <v>1125</v>
      </c>
      <c r="C30" s="1223">
        <v>589</v>
      </c>
      <c r="D30" s="1223">
        <v>536</v>
      </c>
      <c r="E30" s="786">
        <f t="shared" si="4"/>
        <v>1203</v>
      </c>
      <c r="F30" s="1356">
        <v>615</v>
      </c>
      <c r="G30" s="1356">
        <v>588</v>
      </c>
      <c r="H30" s="786">
        <f t="shared" si="5"/>
        <v>194</v>
      </c>
      <c r="I30" s="1223">
        <v>98</v>
      </c>
      <c r="J30" s="1223">
        <v>96</v>
      </c>
      <c r="K30" s="786">
        <f t="shared" si="6"/>
        <v>314</v>
      </c>
      <c r="L30" s="1223">
        <v>155</v>
      </c>
      <c r="M30" s="1229">
        <v>159</v>
      </c>
      <c r="N30" s="684" t="s">
        <v>86</v>
      </c>
      <c r="O30" s="474" t="s">
        <v>156</v>
      </c>
      <c r="P30" s="785">
        <f t="shared" si="7"/>
        <v>415</v>
      </c>
      <c r="Q30" s="1231">
        <v>201</v>
      </c>
      <c r="R30" s="1231">
        <v>214</v>
      </c>
      <c r="S30" s="786">
        <f t="shared" si="8"/>
        <v>617</v>
      </c>
      <c r="T30" s="1234">
        <v>336</v>
      </c>
      <c r="U30" s="1231">
        <v>281</v>
      </c>
      <c r="V30" s="1375">
        <f t="shared" si="9"/>
        <v>594</v>
      </c>
      <c r="W30" s="1376">
        <v>316</v>
      </c>
      <c r="X30" s="1376">
        <v>278</v>
      </c>
      <c r="Y30" s="1375">
        <f t="shared" si="10"/>
        <v>-78</v>
      </c>
      <c r="Z30" s="1377">
        <v>-26</v>
      </c>
      <c r="AA30" s="1378">
        <v>-52</v>
      </c>
      <c r="AB30" s="684" t="s">
        <v>86</v>
      </c>
    </row>
    <row r="31" spans="1:28" s="1148" customFormat="1" ht="17.100000000000001" customHeight="1">
      <c r="A31" s="473" t="s">
        <v>157</v>
      </c>
      <c r="B31" s="785">
        <f t="shared" si="3"/>
        <v>3154</v>
      </c>
      <c r="C31" s="1223">
        <v>1648</v>
      </c>
      <c r="D31" s="1223">
        <v>1506</v>
      </c>
      <c r="E31" s="786">
        <f t="shared" si="4"/>
        <v>3313</v>
      </c>
      <c r="F31" s="1356">
        <v>1689</v>
      </c>
      <c r="G31" s="1356">
        <v>1624</v>
      </c>
      <c r="H31" s="786">
        <f t="shared" si="5"/>
        <v>672</v>
      </c>
      <c r="I31" s="1223">
        <v>343</v>
      </c>
      <c r="J31" s="1223">
        <v>329</v>
      </c>
      <c r="K31" s="786">
        <f t="shared" si="6"/>
        <v>1093</v>
      </c>
      <c r="L31" s="1223">
        <v>574</v>
      </c>
      <c r="M31" s="1229">
        <v>519</v>
      </c>
      <c r="N31" s="684" t="s">
        <v>87</v>
      </c>
      <c r="O31" s="474" t="s">
        <v>157</v>
      </c>
      <c r="P31" s="785">
        <f t="shared" si="7"/>
        <v>1124</v>
      </c>
      <c r="Q31" s="1231">
        <v>581</v>
      </c>
      <c r="R31" s="1231">
        <v>543</v>
      </c>
      <c r="S31" s="786">
        <f t="shared" si="8"/>
        <v>1389</v>
      </c>
      <c r="T31" s="1234">
        <v>731</v>
      </c>
      <c r="U31" s="1231">
        <v>658</v>
      </c>
      <c r="V31" s="1375">
        <f t="shared" si="9"/>
        <v>1517</v>
      </c>
      <c r="W31" s="1376">
        <v>765</v>
      </c>
      <c r="X31" s="1376">
        <v>752</v>
      </c>
      <c r="Y31" s="1375">
        <f t="shared" si="10"/>
        <v>-159</v>
      </c>
      <c r="Z31" s="1377">
        <v>-41</v>
      </c>
      <c r="AA31" s="1378">
        <v>-118</v>
      </c>
      <c r="AB31" s="684" t="s">
        <v>87</v>
      </c>
    </row>
    <row r="32" spans="1:28" s="1148" customFormat="1" ht="17.100000000000001" customHeight="1">
      <c r="A32" s="473" t="s">
        <v>158</v>
      </c>
      <c r="B32" s="785">
        <f t="shared" si="3"/>
        <v>4417</v>
      </c>
      <c r="C32" s="1223">
        <v>2373</v>
      </c>
      <c r="D32" s="1223">
        <v>2044</v>
      </c>
      <c r="E32" s="786">
        <f t="shared" si="4"/>
        <v>4206</v>
      </c>
      <c r="F32" s="1356">
        <v>2225</v>
      </c>
      <c r="G32" s="1356">
        <v>1981</v>
      </c>
      <c r="H32" s="786">
        <f t="shared" si="5"/>
        <v>917</v>
      </c>
      <c r="I32" s="1223">
        <v>463</v>
      </c>
      <c r="J32" s="1223">
        <v>454</v>
      </c>
      <c r="K32" s="786">
        <f t="shared" si="6"/>
        <v>655</v>
      </c>
      <c r="L32" s="1223">
        <v>373</v>
      </c>
      <c r="M32" s="1229">
        <v>282</v>
      </c>
      <c r="N32" s="684" t="s">
        <v>88</v>
      </c>
      <c r="O32" s="474" t="s">
        <v>158</v>
      </c>
      <c r="P32" s="785">
        <f t="shared" si="7"/>
        <v>735</v>
      </c>
      <c r="Q32" s="1231">
        <v>415</v>
      </c>
      <c r="R32" s="1231">
        <v>320</v>
      </c>
      <c r="S32" s="786">
        <f t="shared" si="8"/>
        <v>2845</v>
      </c>
      <c r="T32" s="1234">
        <v>1537</v>
      </c>
      <c r="U32" s="1231">
        <v>1308</v>
      </c>
      <c r="V32" s="1375">
        <f t="shared" si="9"/>
        <v>2554</v>
      </c>
      <c r="W32" s="1376">
        <v>1347</v>
      </c>
      <c r="X32" s="1376">
        <v>1207</v>
      </c>
      <c r="Y32" s="1375">
        <f t="shared" si="10"/>
        <v>211</v>
      </c>
      <c r="Z32" s="1377">
        <v>148</v>
      </c>
      <c r="AA32" s="1378">
        <v>63</v>
      </c>
      <c r="AB32" s="684" t="s">
        <v>88</v>
      </c>
    </row>
    <row r="33" spans="1:28" s="1148" customFormat="1" ht="17.100000000000001" customHeight="1">
      <c r="A33" s="473" t="s">
        <v>159</v>
      </c>
      <c r="B33" s="785">
        <f t="shared" si="3"/>
        <v>2987</v>
      </c>
      <c r="C33" s="1224">
        <v>1538</v>
      </c>
      <c r="D33" s="1224">
        <v>1449</v>
      </c>
      <c r="E33" s="786">
        <f t="shared" si="4"/>
        <v>3281</v>
      </c>
      <c r="F33" s="1356">
        <v>1710</v>
      </c>
      <c r="G33" s="1356">
        <v>1571</v>
      </c>
      <c r="H33" s="786">
        <f t="shared" si="5"/>
        <v>372</v>
      </c>
      <c r="I33" s="1223">
        <v>192</v>
      </c>
      <c r="J33" s="1223">
        <v>180</v>
      </c>
      <c r="K33" s="786">
        <f t="shared" si="6"/>
        <v>299</v>
      </c>
      <c r="L33" s="1223">
        <v>157</v>
      </c>
      <c r="M33" s="1229">
        <v>142</v>
      </c>
      <c r="N33" s="684" t="s">
        <v>89</v>
      </c>
      <c r="O33" s="474" t="s">
        <v>159</v>
      </c>
      <c r="P33" s="785">
        <f t="shared" si="7"/>
        <v>353</v>
      </c>
      <c r="Q33" s="1231">
        <v>176</v>
      </c>
      <c r="R33" s="1231">
        <v>177</v>
      </c>
      <c r="S33" s="786">
        <f t="shared" si="8"/>
        <v>2316</v>
      </c>
      <c r="T33" s="1234">
        <v>1189</v>
      </c>
      <c r="U33" s="1231">
        <v>1127</v>
      </c>
      <c r="V33" s="1375">
        <f t="shared" si="9"/>
        <v>2556</v>
      </c>
      <c r="W33" s="1376">
        <v>1342</v>
      </c>
      <c r="X33" s="1376">
        <v>1214</v>
      </c>
      <c r="Y33" s="1375">
        <f t="shared" si="10"/>
        <v>-294</v>
      </c>
      <c r="Z33" s="1377">
        <v>-172</v>
      </c>
      <c r="AA33" s="1378">
        <v>-122</v>
      </c>
      <c r="AB33" s="684" t="s">
        <v>89</v>
      </c>
    </row>
    <row r="34" spans="1:28" s="1148" customFormat="1" ht="17.100000000000001" customHeight="1">
      <c r="A34" s="473" t="s">
        <v>160</v>
      </c>
      <c r="B34" s="785">
        <f t="shared" si="3"/>
        <v>4639</v>
      </c>
      <c r="C34" s="1225">
        <v>2453</v>
      </c>
      <c r="D34" s="1224">
        <v>2186</v>
      </c>
      <c r="E34" s="786">
        <f t="shared" si="4"/>
        <v>4441</v>
      </c>
      <c r="F34" s="1356">
        <v>2263</v>
      </c>
      <c r="G34" s="1356">
        <v>2178</v>
      </c>
      <c r="H34" s="786">
        <f t="shared" si="5"/>
        <v>706</v>
      </c>
      <c r="I34" s="1223">
        <v>356</v>
      </c>
      <c r="J34" s="1223">
        <v>350</v>
      </c>
      <c r="K34" s="786">
        <f t="shared" si="6"/>
        <v>708</v>
      </c>
      <c r="L34" s="1223">
        <v>368</v>
      </c>
      <c r="M34" s="1229">
        <v>340</v>
      </c>
      <c r="N34" s="684" t="s">
        <v>90</v>
      </c>
      <c r="O34" s="474" t="s">
        <v>160</v>
      </c>
      <c r="P34" s="785">
        <f t="shared" si="7"/>
        <v>793</v>
      </c>
      <c r="Q34" s="1231">
        <v>381</v>
      </c>
      <c r="R34" s="1231">
        <v>412</v>
      </c>
      <c r="S34" s="786">
        <f t="shared" si="8"/>
        <v>3225</v>
      </c>
      <c r="T34" s="1234">
        <v>1729</v>
      </c>
      <c r="U34" s="1231">
        <v>1496</v>
      </c>
      <c r="V34" s="1375">
        <f t="shared" si="9"/>
        <v>2942</v>
      </c>
      <c r="W34" s="1376">
        <v>1526</v>
      </c>
      <c r="X34" s="1376">
        <v>1416</v>
      </c>
      <c r="Y34" s="1375">
        <f t="shared" si="10"/>
        <v>198</v>
      </c>
      <c r="Z34" s="1377">
        <v>190</v>
      </c>
      <c r="AA34" s="1378">
        <v>8</v>
      </c>
      <c r="AB34" s="684" t="s">
        <v>90</v>
      </c>
    </row>
    <row r="35" spans="1:28" s="1148" customFormat="1" ht="17.100000000000001" customHeight="1">
      <c r="A35" s="473" t="s">
        <v>161</v>
      </c>
      <c r="B35" s="785">
        <f t="shared" si="3"/>
        <v>11530</v>
      </c>
      <c r="C35" s="1223">
        <v>6255</v>
      </c>
      <c r="D35" s="1223">
        <v>5275</v>
      </c>
      <c r="E35" s="786">
        <f t="shared" si="4"/>
        <v>14170</v>
      </c>
      <c r="F35" s="1356">
        <v>7583</v>
      </c>
      <c r="G35" s="1356">
        <v>6587</v>
      </c>
      <c r="H35" s="786">
        <f t="shared" si="5"/>
        <v>1805</v>
      </c>
      <c r="I35" s="1223">
        <v>923</v>
      </c>
      <c r="J35" s="1223">
        <v>882</v>
      </c>
      <c r="K35" s="786">
        <f t="shared" si="6"/>
        <v>4101</v>
      </c>
      <c r="L35" s="1223">
        <v>2216</v>
      </c>
      <c r="M35" s="1229">
        <v>1885</v>
      </c>
      <c r="N35" s="684" t="s">
        <v>91</v>
      </c>
      <c r="O35" s="474" t="s">
        <v>161</v>
      </c>
      <c r="P35" s="785">
        <f t="shared" si="7"/>
        <v>5883</v>
      </c>
      <c r="Q35" s="1231">
        <v>3140</v>
      </c>
      <c r="R35" s="1231">
        <v>2743</v>
      </c>
      <c r="S35" s="786">
        <f t="shared" si="8"/>
        <v>5624</v>
      </c>
      <c r="T35" s="1234">
        <v>3116</v>
      </c>
      <c r="U35" s="1231">
        <v>2508</v>
      </c>
      <c r="V35" s="1375">
        <f t="shared" si="9"/>
        <v>6482</v>
      </c>
      <c r="W35" s="1376">
        <v>3520</v>
      </c>
      <c r="X35" s="1376">
        <v>2962</v>
      </c>
      <c r="Y35" s="1375">
        <f t="shared" si="10"/>
        <v>-2640</v>
      </c>
      <c r="Z35" s="1377">
        <v>-1328</v>
      </c>
      <c r="AA35" s="1378">
        <v>-1312</v>
      </c>
      <c r="AB35" s="684" t="s">
        <v>91</v>
      </c>
    </row>
    <row r="36" spans="1:28" s="1148" customFormat="1" ht="17.100000000000001" customHeight="1">
      <c r="A36" s="473" t="s">
        <v>162</v>
      </c>
      <c r="B36" s="785">
        <f t="shared" si="3"/>
        <v>8013</v>
      </c>
      <c r="C36" s="1223">
        <v>4084</v>
      </c>
      <c r="D36" s="1223">
        <v>3929</v>
      </c>
      <c r="E36" s="786">
        <f t="shared" si="4"/>
        <v>4501</v>
      </c>
      <c r="F36" s="1356">
        <v>2245</v>
      </c>
      <c r="G36" s="1356">
        <v>2256</v>
      </c>
      <c r="H36" s="786">
        <f t="shared" si="5"/>
        <v>1370</v>
      </c>
      <c r="I36" s="1223">
        <v>659</v>
      </c>
      <c r="J36" s="1223">
        <v>711</v>
      </c>
      <c r="K36" s="786">
        <f t="shared" si="6"/>
        <v>4093</v>
      </c>
      <c r="L36" s="1223">
        <v>2074</v>
      </c>
      <c r="M36" s="1229">
        <v>2019</v>
      </c>
      <c r="N36" s="684" t="s">
        <v>92</v>
      </c>
      <c r="O36" s="474" t="s">
        <v>162</v>
      </c>
      <c r="P36" s="785">
        <f t="shared" si="7"/>
        <v>1306</v>
      </c>
      <c r="Q36" s="1231">
        <v>658</v>
      </c>
      <c r="R36" s="1231">
        <v>648</v>
      </c>
      <c r="S36" s="786">
        <f t="shared" si="8"/>
        <v>2550</v>
      </c>
      <c r="T36" s="1234">
        <v>1351</v>
      </c>
      <c r="U36" s="1231">
        <v>1199</v>
      </c>
      <c r="V36" s="1375">
        <f t="shared" si="9"/>
        <v>1825</v>
      </c>
      <c r="W36" s="1376">
        <v>928</v>
      </c>
      <c r="X36" s="1379">
        <v>897</v>
      </c>
      <c r="Y36" s="1375">
        <f t="shared" si="10"/>
        <v>3512</v>
      </c>
      <c r="Z36" s="1377">
        <v>1839</v>
      </c>
      <c r="AA36" s="1378">
        <v>1673</v>
      </c>
      <c r="AB36" s="684" t="s">
        <v>92</v>
      </c>
    </row>
    <row r="37" spans="1:28" s="1148" customFormat="1" ht="17.100000000000001" customHeight="1">
      <c r="A37" s="473" t="s">
        <v>163</v>
      </c>
      <c r="B37" s="785">
        <f t="shared" si="3"/>
        <v>2702</v>
      </c>
      <c r="C37" s="1223">
        <v>1451</v>
      </c>
      <c r="D37" s="1223">
        <v>1251</v>
      </c>
      <c r="E37" s="786">
        <f t="shared" si="4"/>
        <v>2730</v>
      </c>
      <c r="F37" s="1356">
        <v>1430</v>
      </c>
      <c r="G37" s="1356">
        <v>1300</v>
      </c>
      <c r="H37" s="786">
        <f t="shared" si="5"/>
        <v>562</v>
      </c>
      <c r="I37" s="1223">
        <v>298</v>
      </c>
      <c r="J37" s="1223">
        <v>264</v>
      </c>
      <c r="K37" s="786">
        <f t="shared" si="6"/>
        <v>602</v>
      </c>
      <c r="L37" s="1223">
        <v>308</v>
      </c>
      <c r="M37" s="1229">
        <v>294</v>
      </c>
      <c r="N37" s="684" t="s">
        <v>93</v>
      </c>
      <c r="O37" s="474" t="s">
        <v>163</v>
      </c>
      <c r="P37" s="785">
        <f t="shared" si="7"/>
        <v>850</v>
      </c>
      <c r="Q37" s="1231">
        <v>427</v>
      </c>
      <c r="R37" s="1231">
        <v>423</v>
      </c>
      <c r="S37" s="786">
        <f t="shared" si="8"/>
        <v>1538</v>
      </c>
      <c r="T37" s="1234">
        <v>845</v>
      </c>
      <c r="U37" s="1231">
        <v>693</v>
      </c>
      <c r="V37" s="1375">
        <f t="shared" si="9"/>
        <v>1318</v>
      </c>
      <c r="W37" s="1376">
        <v>705</v>
      </c>
      <c r="X37" s="1376">
        <v>613</v>
      </c>
      <c r="Y37" s="1375">
        <f t="shared" si="10"/>
        <v>-28</v>
      </c>
      <c r="Z37" s="1377">
        <v>21</v>
      </c>
      <c r="AA37" s="1378">
        <v>-49</v>
      </c>
      <c r="AB37" s="684" t="s">
        <v>93</v>
      </c>
    </row>
    <row r="38" spans="1:28" s="1148" customFormat="1" ht="17.100000000000001" customHeight="1">
      <c r="A38" s="473" t="s">
        <v>164</v>
      </c>
      <c r="B38" s="785">
        <f t="shared" si="3"/>
        <v>4743</v>
      </c>
      <c r="C38" s="1223">
        <v>2635</v>
      </c>
      <c r="D38" s="1223">
        <v>2108</v>
      </c>
      <c r="E38" s="786">
        <f t="shared" si="4"/>
        <v>5221</v>
      </c>
      <c r="F38" s="1356">
        <v>2829</v>
      </c>
      <c r="G38" s="1356">
        <v>2392</v>
      </c>
      <c r="H38" s="786">
        <f t="shared" si="5"/>
        <v>1420</v>
      </c>
      <c r="I38" s="1223">
        <v>755</v>
      </c>
      <c r="J38" s="1223">
        <v>665</v>
      </c>
      <c r="K38" s="786">
        <f t="shared" si="6"/>
        <v>813</v>
      </c>
      <c r="L38" s="1223">
        <v>453</v>
      </c>
      <c r="M38" s="1229">
        <v>360</v>
      </c>
      <c r="N38" s="684" t="s">
        <v>94</v>
      </c>
      <c r="O38" s="474" t="s">
        <v>164</v>
      </c>
      <c r="P38" s="785">
        <f t="shared" si="7"/>
        <v>933</v>
      </c>
      <c r="Q38" s="1231">
        <v>497</v>
      </c>
      <c r="R38" s="1231">
        <v>436</v>
      </c>
      <c r="S38" s="786">
        <f t="shared" si="8"/>
        <v>2510</v>
      </c>
      <c r="T38" s="1234">
        <v>1427</v>
      </c>
      <c r="U38" s="1231">
        <v>1083</v>
      </c>
      <c r="V38" s="1375">
        <f t="shared" si="9"/>
        <v>2868</v>
      </c>
      <c r="W38" s="1376">
        <v>1577</v>
      </c>
      <c r="X38" s="1376">
        <v>1291</v>
      </c>
      <c r="Y38" s="1375">
        <f t="shared" si="10"/>
        <v>-478</v>
      </c>
      <c r="Z38" s="1377">
        <v>-194</v>
      </c>
      <c r="AA38" s="1378">
        <v>-284</v>
      </c>
      <c r="AB38" s="684" t="s">
        <v>94</v>
      </c>
    </row>
    <row r="39" spans="1:28" s="1148" customFormat="1" ht="17.100000000000001" customHeight="1" thickBot="1">
      <c r="A39" s="475" t="s">
        <v>165</v>
      </c>
      <c r="B39" s="1360">
        <f t="shared" si="3"/>
        <v>1683</v>
      </c>
      <c r="C39" s="1361">
        <v>1032</v>
      </c>
      <c r="D39" s="1361">
        <v>651</v>
      </c>
      <c r="E39" s="1362">
        <f t="shared" si="4"/>
        <v>1658</v>
      </c>
      <c r="F39" s="1363">
        <v>989</v>
      </c>
      <c r="G39" s="1363">
        <v>669</v>
      </c>
      <c r="H39" s="1074">
        <f t="shared" si="5"/>
        <v>216</v>
      </c>
      <c r="I39" s="1226">
        <v>131</v>
      </c>
      <c r="J39" s="1226">
        <v>85</v>
      </c>
      <c r="K39" s="1074">
        <f t="shared" si="6"/>
        <v>525</v>
      </c>
      <c r="L39" s="1226">
        <v>295</v>
      </c>
      <c r="M39" s="1230">
        <v>230</v>
      </c>
      <c r="N39" s="685" t="s">
        <v>95</v>
      </c>
      <c r="O39" s="476" t="s">
        <v>165</v>
      </c>
      <c r="P39" s="1073">
        <f t="shared" si="7"/>
        <v>559</v>
      </c>
      <c r="Q39" s="1232">
        <v>310</v>
      </c>
      <c r="R39" s="1233">
        <v>249</v>
      </c>
      <c r="S39" s="1074">
        <f t="shared" si="8"/>
        <v>942</v>
      </c>
      <c r="T39" s="1235">
        <v>606</v>
      </c>
      <c r="U39" s="1233">
        <v>336</v>
      </c>
      <c r="V39" s="1380">
        <f t="shared" si="9"/>
        <v>883</v>
      </c>
      <c r="W39" s="1381">
        <v>548</v>
      </c>
      <c r="X39" s="1382">
        <v>335</v>
      </c>
      <c r="Y39" s="1380">
        <f t="shared" si="10"/>
        <v>25</v>
      </c>
      <c r="Z39" s="1377">
        <v>43</v>
      </c>
      <c r="AA39" s="1378">
        <v>-18</v>
      </c>
      <c r="AB39" s="685" t="s">
        <v>95</v>
      </c>
    </row>
    <row r="40" spans="1:28" s="710" customFormat="1" ht="11.1" customHeight="1">
      <c r="A40" s="479" t="s">
        <v>128</v>
      </c>
      <c r="B40" s="478"/>
      <c r="C40" s="478"/>
      <c r="D40" s="478"/>
      <c r="E40" s="478"/>
      <c r="F40" s="478"/>
      <c r="H40" s="477"/>
      <c r="I40" s="477"/>
      <c r="J40" s="606"/>
      <c r="K40" s="606"/>
      <c r="L40" s="606"/>
      <c r="M40" s="605"/>
      <c r="N40" s="481" t="s">
        <v>249</v>
      </c>
      <c r="O40" s="479" t="s">
        <v>128</v>
      </c>
      <c r="P40" s="480"/>
      <c r="Q40" s="480"/>
      <c r="R40" s="480"/>
      <c r="S40" s="480"/>
      <c r="T40" s="480"/>
      <c r="U40" s="480"/>
      <c r="V40" s="479"/>
      <c r="W40" s="479"/>
      <c r="X40" s="607"/>
      <c r="Y40" s="607"/>
      <c r="Z40" s="607"/>
      <c r="AA40" s="479"/>
      <c r="AB40" s="481" t="s">
        <v>129</v>
      </c>
    </row>
    <row r="41" spans="1:28" s="710" customFormat="1" ht="11.1" customHeight="1">
      <c r="A41" s="484" t="s">
        <v>997</v>
      </c>
      <c r="B41" s="609"/>
      <c r="C41" s="609"/>
      <c r="D41" s="609"/>
      <c r="E41" s="609"/>
      <c r="F41" s="609"/>
      <c r="J41" s="610"/>
      <c r="K41" s="610"/>
      <c r="L41" s="610"/>
      <c r="M41" s="483"/>
      <c r="N41" s="194" t="s">
        <v>114</v>
      </c>
      <c r="O41" s="484" t="s">
        <v>997</v>
      </c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 t="s">
        <v>114</v>
      </c>
    </row>
    <row r="42" spans="1:28" s="710" customFormat="1" ht="11.1" customHeight="1">
      <c r="A42" s="482"/>
      <c r="B42" s="609"/>
      <c r="C42" s="609"/>
      <c r="D42" s="609"/>
      <c r="E42" s="609"/>
      <c r="F42" s="609"/>
      <c r="H42" s="485"/>
      <c r="I42" s="485"/>
      <c r="J42" s="611"/>
      <c r="K42" s="608"/>
      <c r="L42" s="608"/>
      <c r="M42" s="608"/>
      <c r="N42" s="194" t="s">
        <v>115</v>
      </c>
      <c r="O42" s="485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194" t="s">
        <v>115</v>
      </c>
    </row>
    <row r="43" spans="1:28" s="1148" customFormat="1" ht="11.25">
      <c r="A43" s="471"/>
      <c r="B43" s="472"/>
      <c r="C43" s="472"/>
      <c r="D43" s="472"/>
      <c r="E43" s="472"/>
      <c r="F43" s="472"/>
      <c r="G43" s="472"/>
      <c r="H43" s="472"/>
      <c r="I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3"/>
    </row>
    <row r="44" spans="1:28" s="1148" customFormat="1" ht="11.25">
      <c r="A44" s="471"/>
      <c r="B44" s="472"/>
      <c r="C44" s="487"/>
      <c r="D44" s="472"/>
      <c r="E44" s="487"/>
      <c r="F44" s="487"/>
      <c r="G44" s="472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7"/>
      <c r="S44" s="487"/>
      <c r="T44" s="487"/>
      <c r="U44" s="488"/>
    </row>
    <row r="45" spans="1:28" s="1148" customFormat="1" ht="11.25">
      <c r="A45" s="471"/>
      <c r="B45" s="472"/>
      <c r="C45" s="487"/>
      <c r="D45" s="472"/>
      <c r="E45" s="487"/>
      <c r="F45" s="487"/>
      <c r="G45" s="472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8"/>
    </row>
    <row r="46" spans="1:28" s="1148" customFormat="1" ht="11.25">
      <c r="A46" s="471"/>
      <c r="B46" s="472"/>
      <c r="C46" s="487"/>
      <c r="D46" s="472"/>
      <c r="E46" s="487"/>
      <c r="F46" s="487"/>
      <c r="G46" s="472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8"/>
    </row>
    <row r="47" spans="1:28" s="1148" customFormat="1" ht="11.25">
      <c r="A47" s="471"/>
      <c r="B47" s="472"/>
      <c r="C47" s="487"/>
      <c r="D47" s="472"/>
      <c r="E47" s="487"/>
      <c r="F47" s="487"/>
      <c r="G47" s="472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8"/>
    </row>
    <row r="48" spans="1:28" s="1148" customFormat="1" ht="11.25">
      <c r="A48" s="471"/>
      <c r="B48" s="472"/>
      <c r="C48" s="487"/>
      <c r="D48" s="472"/>
      <c r="E48" s="487"/>
      <c r="F48" s="487"/>
      <c r="G48" s="472"/>
      <c r="H48" s="487"/>
      <c r="I48" s="487"/>
      <c r="J48" s="487"/>
      <c r="K48" s="487"/>
      <c r="L48" s="487"/>
      <c r="M48" s="487"/>
      <c r="N48" s="487"/>
      <c r="O48" s="487"/>
      <c r="P48" s="487"/>
      <c r="Q48" s="487"/>
      <c r="R48" s="487"/>
      <c r="S48" s="487"/>
      <c r="T48" s="487"/>
      <c r="U48" s="488"/>
    </row>
    <row r="49" spans="1:21" s="1148" customFormat="1" ht="11.25">
      <c r="A49" s="471"/>
      <c r="B49" s="472"/>
      <c r="C49" s="487"/>
      <c r="D49" s="472"/>
      <c r="E49" s="487"/>
      <c r="F49" s="487"/>
      <c r="G49" s="472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7"/>
      <c r="T49" s="487"/>
      <c r="U49" s="488"/>
    </row>
  </sheetData>
  <sheetProtection selectLockedCells="1"/>
  <mergeCells count="17">
    <mergeCell ref="A3:G3"/>
    <mergeCell ref="H3:N3"/>
    <mergeCell ref="V3:AB3"/>
    <mergeCell ref="O3:U3"/>
    <mergeCell ref="A6:A10"/>
    <mergeCell ref="V6:X7"/>
    <mergeCell ref="S6:U7"/>
    <mergeCell ref="A4:G4"/>
    <mergeCell ref="B6:G6"/>
    <mergeCell ref="K6:M7"/>
    <mergeCell ref="P6:R7"/>
    <mergeCell ref="AB6:AB10"/>
    <mergeCell ref="B7:G7"/>
    <mergeCell ref="O6:O10"/>
    <mergeCell ref="H6:J8"/>
    <mergeCell ref="N6:N10"/>
    <mergeCell ref="Y6:AA8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2" manualBreakCount="2">
    <brk id="14" max="41" man="1"/>
    <brk id="21" max="4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3"/>
  <dimension ref="A1:BH97"/>
  <sheetViews>
    <sheetView view="pageBreakPreview" topLeftCell="AN1" zoomScaleNormal="100" zoomScaleSheetLayoutView="100" workbookViewId="0">
      <selection activeCell="AY28" sqref="AY28"/>
    </sheetView>
  </sheetViews>
  <sheetFormatPr defaultRowHeight="11.25"/>
  <cols>
    <col min="1" max="1" width="10.375" style="207" customWidth="1"/>
    <col min="2" max="2" width="8.875" style="149" customWidth="1"/>
    <col min="3" max="4" width="9.125" style="149" bestFit="1" customWidth="1"/>
    <col min="5" max="5" width="8.625" style="149" customWidth="1"/>
    <col min="6" max="7" width="7.625" style="149" customWidth="1"/>
    <col min="8" max="8" width="7.5" style="149" customWidth="1"/>
    <col min="9" max="10" width="6.75" style="149" customWidth="1"/>
    <col min="11" max="11" width="8.625" style="149" customWidth="1"/>
    <col min="12" max="13" width="7.625" style="149" customWidth="1"/>
    <col min="14" max="14" width="8.625" style="150" customWidth="1"/>
    <col min="15" max="16" width="7.625" style="150" customWidth="1"/>
    <col min="17" max="17" width="8.625" style="151" customWidth="1"/>
    <col min="18" max="19" width="7.625" style="151" customWidth="1"/>
    <col min="20" max="20" width="10.625" style="153" customWidth="1"/>
    <col min="21" max="21" width="10.875" style="207" customWidth="1"/>
    <col min="22" max="22" width="8.625" style="149" customWidth="1"/>
    <col min="23" max="24" width="7.625" style="149" customWidth="1"/>
    <col min="25" max="25" width="8.625" style="152" customWidth="1"/>
    <col min="26" max="27" width="7.625" style="152" customWidth="1"/>
    <col min="28" max="28" width="8.625" style="152" customWidth="1"/>
    <col min="29" max="30" width="7.625" style="152" customWidth="1"/>
    <col min="31" max="31" width="8.625" style="153" customWidth="1"/>
    <col min="32" max="33" width="7.625" style="153" customWidth="1"/>
    <col min="34" max="34" width="8.625" style="152" customWidth="1"/>
    <col min="35" max="36" width="7.625" style="152" customWidth="1"/>
    <col min="37" max="37" width="8.625" style="154" customWidth="1"/>
    <col min="38" max="39" width="7.625" style="154" customWidth="1"/>
    <col min="40" max="40" width="10.625" style="153" customWidth="1"/>
    <col min="41" max="41" width="10.625" style="207" customWidth="1"/>
    <col min="42" max="42" width="8.625" style="155" customWidth="1"/>
    <col min="43" max="44" width="7.625" style="155" customWidth="1"/>
    <col min="45" max="45" width="8.625" style="149" customWidth="1"/>
    <col min="46" max="47" width="7.625" style="149" customWidth="1"/>
    <col min="48" max="48" width="8.625" style="149" customWidth="1"/>
    <col min="49" max="50" width="7.625" style="149" customWidth="1"/>
    <col min="51" max="51" width="11.625" style="156" customWidth="1"/>
    <col min="52" max="53" width="11.125" style="156" customWidth="1"/>
    <col min="54" max="54" width="11.625" style="156" customWidth="1"/>
    <col min="55" max="56" width="11.125" style="156" customWidth="1"/>
    <col min="57" max="57" width="14.25" style="153" customWidth="1"/>
    <col min="58" max="16384" width="9" style="156"/>
  </cols>
  <sheetData>
    <row r="1" spans="1:60" s="974" customFormat="1" ht="14.1" customHeight="1">
      <c r="A1" s="944" t="s">
        <v>1709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9"/>
      <c r="O1" s="969"/>
      <c r="P1" s="969"/>
      <c r="Q1" s="970"/>
      <c r="R1" s="970"/>
      <c r="S1" s="970"/>
      <c r="T1" s="1155" t="s">
        <v>1710</v>
      </c>
      <c r="U1" s="944" t="s">
        <v>1711</v>
      </c>
      <c r="V1" s="968"/>
      <c r="W1" s="968"/>
      <c r="X1" s="968"/>
      <c r="Y1" s="1155"/>
      <c r="Z1" s="1155"/>
      <c r="AA1" s="1155"/>
      <c r="AB1" s="1155"/>
      <c r="AC1" s="1155"/>
      <c r="AD1" s="1155"/>
      <c r="AE1" s="1155"/>
      <c r="AF1" s="1155"/>
      <c r="AG1" s="1155"/>
      <c r="AH1" s="971"/>
      <c r="AI1" s="971"/>
      <c r="AJ1" s="971"/>
      <c r="AK1" s="972"/>
      <c r="AL1" s="972"/>
      <c r="AM1" s="972"/>
      <c r="AN1" s="1155" t="s">
        <v>1712</v>
      </c>
      <c r="AO1" s="944" t="s">
        <v>1713</v>
      </c>
      <c r="AP1" s="973"/>
      <c r="AQ1" s="973"/>
      <c r="AR1" s="973"/>
      <c r="AS1" s="968"/>
      <c r="AT1" s="968"/>
      <c r="AU1" s="968"/>
      <c r="AV1" s="968"/>
      <c r="AW1" s="968"/>
      <c r="AX1" s="968"/>
      <c r="BE1" s="1155" t="s">
        <v>1714</v>
      </c>
    </row>
    <row r="2" spans="1:60" ht="14.1" customHeight="1">
      <c r="A2" s="148"/>
      <c r="T2" s="918"/>
      <c r="U2" s="148"/>
      <c r="Y2" s="918"/>
      <c r="Z2" s="918"/>
      <c r="AA2" s="918"/>
      <c r="AB2" s="918"/>
      <c r="AC2" s="918"/>
      <c r="AD2" s="918"/>
      <c r="AE2" s="918"/>
      <c r="AF2" s="918"/>
      <c r="AG2" s="918"/>
      <c r="AN2" s="918"/>
      <c r="AO2" s="148"/>
      <c r="BE2" s="918"/>
    </row>
    <row r="3" spans="1:60" s="157" customFormat="1" ht="20.100000000000001" customHeight="1">
      <c r="A3" s="1619" t="s">
        <v>134</v>
      </c>
      <c r="B3" s="1619"/>
      <c r="C3" s="1619"/>
      <c r="D3" s="1619"/>
      <c r="E3" s="1619"/>
      <c r="F3" s="1619"/>
      <c r="G3" s="1619"/>
      <c r="H3" s="1619"/>
      <c r="I3" s="1619"/>
      <c r="J3" s="1619"/>
      <c r="K3" s="1827" t="s">
        <v>1046</v>
      </c>
      <c r="L3" s="1827"/>
      <c r="M3" s="1827"/>
      <c r="N3" s="1827"/>
      <c r="O3" s="1827"/>
      <c r="P3" s="1827"/>
      <c r="Q3" s="1827"/>
      <c r="R3" s="1827"/>
      <c r="S3" s="1827"/>
      <c r="T3" s="1827"/>
      <c r="U3" s="1619" t="s">
        <v>1212</v>
      </c>
      <c r="V3" s="1619"/>
      <c r="W3" s="1619"/>
      <c r="X3" s="1619"/>
      <c r="Y3" s="1619"/>
      <c r="Z3" s="1619"/>
      <c r="AA3" s="1619"/>
      <c r="AB3" s="1619"/>
      <c r="AC3" s="1619"/>
      <c r="AD3" s="1619"/>
      <c r="AE3" s="1827" t="s">
        <v>1046</v>
      </c>
      <c r="AF3" s="1827"/>
      <c r="AG3" s="1827"/>
      <c r="AH3" s="1827"/>
      <c r="AI3" s="1827"/>
      <c r="AJ3" s="1827"/>
      <c r="AK3" s="1827"/>
      <c r="AL3" s="1827"/>
      <c r="AM3" s="1827"/>
      <c r="AN3" s="1827"/>
      <c r="AO3" s="1619" t="s">
        <v>1212</v>
      </c>
      <c r="AP3" s="1619"/>
      <c r="AQ3" s="1619"/>
      <c r="AR3" s="1619"/>
      <c r="AS3" s="1619"/>
      <c r="AT3" s="1619"/>
      <c r="AU3" s="1619"/>
      <c r="AV3" s="1619"/>
      <c r="AW3" s="1619"/>
      <c r="AX3" s="1619"/>
      <c r="AY3" s="1827" t="s">
        <v>1046</v>
      </c>
      <c r="AZ3" s="1827"/>
      <c r="BA3" s="1827"/>
      <c r="BB3" s="1827"/>
      <c r="BC3" s="1827"/>
      <c r="BD3" s="1827"/>
      <c r="BE3" s="1827"/>
      <c r="BF3" s="649"/>
      <c r="BG3" s="649"/>
      <c r="BH3" s="649"/>
    </row>
    <row r="4" spans="1:60" s="1137" customFormat="1" ht="24" customHeight="1">
      <c r="A4" s="1133"/>
      <c r="B4" s="1133"/>
      <c r="C4" s="1133"/>
      <c r="D4" s="1133"/>
      <c r="E4" s="1133"/>
      <c r="F4" s="1133"/>
      <c r="G4" s="1133"/>
      <c r="H4" s="1133"/>
      <c r="I4" s="1133"/>
      <c r="J4" s="1133"/>
      <c r="K4" s="1828" t="s">
        <v>1047</v>
      </c>
      <c r="L4" s="1828"/>
      <c r="M4" s="1828"/>
      <c r="N4" s="1828"/>
      <c r="O4" s="1828"/>
      <c r="P4" s="1828"/>
      <c r="Q4" s="1828"/>
      <c r="R4" s="1828"/>
      <c r="S4" s="1828"/>
      <c r="T4" s="1828"/>
      <c r="U4" s="1133"/>
      <c r="V4" s="1133"/>
      <c r="W4" s="1133"/>
      <c r="X4" s="1133"/>
      <c r="Y4" s="1133"/>
      <c r="Z4" s="1133"/>
      <c r="AA4" s="1133"/>
      <c r="AB4" s="1133"/>
      <c r="AC4" s="1133"/>
      <c r="AD4" s="1133"/>
      <c r="AE4" s="1828" t="s">
        <v>1214</v>
      </c>
      <c r="AF4" s="1828"/>
      <c r="AG4" s="1828"/>
      <c r="AH4" s="1828"/>
      <c r="AI4" s="1828"/>
      <c r="AJ4" s="1828"/>
      <c r="AK4" s="1828"/>
      <c r="AL4" s="1828"/>
      <c r="AM4" s="1828"/>
      <c r="AN4" s="1828"/>
      <c r="AO4" s="648"/>
      <c r="AP4" s="648"/>
      <c r="AQ4" s="648"/>
      <c r="AR4" s="648"/>
      <c r="AS4" s="648"/>
      <c r="AT4" s="648"/>
      <c r="AU4" s="648"/>
      <c r="AV4" s="648"/>
      <c r="AW4" s="648"/>
      <c r="AX4" s="648"/>
      <c r="AY4" s="1828" t="s">
        <v>1214</v>
      </c>
      <c r="AZ4" s="1828"/>
      <c r="BA4" s="1828"/>
      <c r="BB4" s="1828"/>
      <c r="BC4" s="1828"/>
      <c r="BD4" s="1828"/>
      <c r="BE4" s="1828"/>
      <c r="BF4" s="648"/>
      <c r="BG4" s="648"/>
      <c r="BH4" s="648"/>
    </row>
    <row r="5" spans="1:60" s="446" customFormat="1" ht="18" customHeight="1" thickBot="1">
      <c r="A5" s="445" t="s">
        <v>193</v>
      </c>
      <c r="N5" s="447"/>
      <c r="O5" s="447"/>
      <c r="P5" s="447"/>
      <c r="T5" s="448" t="s">
        <v>194</v>
      </c>
      <c r="U5" s="445" t="s">
        <v>193</v>
      </c>
      <c r="Y5" s="447"/>
      <c r="Z5" s="447"/>
      <c r="AA5" s="447"/>
      <c r="AB5" s="447"/>
      <c r="AC5" s="447"/>
      <c r="AD5" s="447"/>
      <c r="AH5" s="447"/>
      <c r="AI5" s="447"/>
      <c r="AJ5" s="447"/>
      <c r="AN5" s="448" t="s">
        <v>194</v>
      </c>
      <c r="AO5" s="445" t="s">
        <v>193</v>
      </c>
      <c r="BE5" s="448" t="s">
        <v>194</v>
      </c>
    </row>
    <row r="6" spans="1:60" s="159" customFormat="1" ht="21.6" customHeight="1">
      <c r="A6" s="1622" t="s">
        <v>195</v>
      </c>
      <c r="B6" s="1837" t="s">
        <v>1030</v>
      </c>
      <c r="C6" s="1832"/>
      <c r="D6" s="1833"/>
      <c r="E6" s="1831" t="s">
        <v>1029</v>
      </c>
      <c r="F6" s="1832"/>
      <c r="G6" s="1833"/>
      <c r="H6" s="1831" t="s">
        <v>1031</v>
      </c>
      <c r="I6" s="1832"/>
      <c r="J6" s="1832"/>
      <c r="K6" s="1832" t="s">
        <v>1032</v>
      </c>
      <c r="L6" s="1832"/>
      <c r="M6" s="1833"/>
      <c r="N6" s="1831" t="s">
        <v>1033</v>
      </c>
      <c r="O6" s="1832"/>
      <c r="P6" s="1833"/>
      <c r="Q6" s="1831" t="s">
        <v>1034</v>
      </c>
      <c r="R6" s="1832"/>
      <c r="S6" s="1833"/>
      <c r="T6" s="1637" t="s">
        <v>135</v>
      </c>
      <c r="U6" s="1622" t="s">
        <v>195</v>
      </c>
      <c r="V6" s="1831" t="s">
        <v>1035</v>
      </c>
      <c r="W6" s="1832"/>
      <c r="X6" s="1833"/>
      <c r="Y6" s="1831" t="s">
        <v>1036</v>
      </c>
      <c r="Z6" s="1832"/>
      <c r="AA6" s="1833"/>
      <c r="AB6" s="1831" t="s">
        <v>1037</v>
      </c>
      <c r="AC6" s="1832"/>
      <c r="AD6" s="1832"/>
      <c r="AE6" s="1832" t="s">
        <v>1038</v>
      </c>
      <c r="AF6" s="1832"/>
      <c r="AG6" s="1833"/>
      <c r="AH6" s="1831" t="s">
        <v>1045</v>
      </c>
      <c r="AI6" s="1832"/>
      <c r="AJ6" s="1833"/>
      <c r="AK6" s="1831" t="s">
        <v>1044</v>
      </c>
      <c r="AL6" s="1832"/>
      <c r="AM6" s="1833"/>
      <c r="AN6" s="1637" t="s">
        <v>135</v>
      </c>
      <c r="AO6" s="1622" t="s">
        <v>195</v>
      </c>
      <c r="AP6" s="1831" t="s">
        <v>1043</v>
      </c>
      <c r="AQ6" s="1832"/>
      <c r="AR6" s="1833"/>
      <c r="AS6" s="1831" t="s">
        <v>1042</v>
      </c>
      <c r="AT6" s="1832"/>
      <c r="AU6" s="1833"/>
      <c r="AV6" s="1831" t="s">
        <v>1041</v>
      </c>
      <c r="AW6" s="1832"/>
      <c r="AX6" s="1832"/>
      <c r="AY6" s="1832" t="s">
        <v>1040</v>
      </c>
      <c r="AZ6" s="1832"/>
      <c r="BA6" s="1833"/>
      <c r="BB6" s="1831" t="s">
        <v>1039</v>
      </c>
      <c r="BC6" s="1832"/>
      <c r="BD6" s="1836"/>
      <c r="BE6" s="1637" t="s">
        <v>135</v>
      </c>
    </row>
    <row r="7" spans="1:60" s="159" customFormat="1" ht="21.6" customHeight="1">
      <c r="A7" s="1623"/>
      <c r="B7" s="656"/>
      <c r="C7" s="1829" t="s">
        <v>411</v>
      </c>
      <c r="D7" s="1829" t="s">
        <v>412</v>
      </c>
      <c r="E7" s="654"/>
      <c r="F7" s="1829" t="s">
        <v>411</v>
      </c>
      <c r="G7" s="1829" t="s">
        <v>412</v>
      </c>
      <c r="H7" s="654"/>
      <c r="I7" s="1829" t="s">
        <v>411</v>
      </c>
      <c r="J7" s="1834" t="s">
        <v>412</v>
      </c>
      <c r="K7" s="642"/>
      <c r="L7" s="1829" t="s">
        <v>411</v>
      </c>
      <c r="M7" s="1829" t="s">
        <v>412</v>
      </c>
      <c r="N7" s="654"/>
      <c r="O7" s="1829" t="s">
        <v>411</v>
      </c>
      <c r="P7" s="1829" t="s">
        <v>412</v>
      </c>
      <c r="Q7" s="654"/>
      <c r="R7" s="1829" t="s">
        <v>411</v>
      </c>
      <c r="S7" s="1829" t="s">
        <v>412</v>
      </c>
      <c r="T7" s="1638"/>
      <c r="U7" s="1623"/>
      <c r="V7" s="654"/>
      <c r="W7" s="1829" t="s">
        <v>411</v>
      </c>
      <c r="X7" s="1829" t="s">
        <v>412</v>
      </c>
      <c r="Y7" s="654"/>
      <c r="Z7" s="1829" t="s">
        <v>411</v>
      </c>
      <c r="AA7" s="1829" t="s">
        <v>412</v>
      </c>
      <c r="AB7" s="654"/>
      <c r="AC7" s="1829" t="s">
        <v>411</v>
      </c>
      <c r="AD7" s="1834" t="s">
        <v>412</v>
      </c>
      <c r="AE7" s="704"/>
      <c r="AF7" s="1829" t="s">
        <v>411</v>
      </c>
      <c r="AG7" s="1829" t="s">
        <v>412</v>
      </c>
      <c r="AH7" s="705"/>
      <c r="AI7" s="1829" t="s">
        <v>411</v>
      </c>
      <c r="AJ7" s="1829" t="s">
        <v>412</v>
      </c>
      <c r="AK7" s="654"/>
      <c r="AL7" s="1829" t="s">
        <v>411</v>
      </c>
      <c r="AM7" s="1829" t="s">
        <v>412</v>
      </c>
      <c r="AN7" s="1638"/>
      <c r="AO7" s="1623"/>
      <c r="AP7" s="654"/>
      <c r="AQ7" s="1829" t="s">
        <v>411</v>
      </c>
      <c r="AR7" s="1829" t="s">
        <v>412</v>
      </c>
      <c r="AS7" s="654"/>
      <c r="AT7" s="1829" t="s">
        <v>411</v>
      </c>
      <c r="AU7" s="1829" t="s">
        <v>412</v>
      </c>
      <c r="AV7" s="654"/>
      <c r="AW7" s="1829" t="s">
        <v>411</v>
      </c>
      <c r="AX7" s="1834" t="s">
        <v>412</v>
      </c>
      <c r="AY7" s="642"/>
      <c r="AZ7" s="1829" t="s">
        <v>411</v>
      </c>
      <c r="BA7" s="1829" t="s">
        <v>412</v>
      </c>
      <c r="BB7" s="652"/>
      <c r="BC7" s="1829" t="s">
        <v>411</v>
      </c>
      <c r="BD7" s="1829" t="s">
        <v>412</v>
      </c>
      <c r="BE7" s="1638"/>
    </row>
    <row r="8" spans="1:60" s="159" customFormat="1" ht="21.6" customHeight="1">
      <c r="A8" s="1624"/>
      <c r="B8" s="655"/>
      <c r="C8" s="1830"/>
      <c r="D8" s="1830"/>
      <c r="E8" s="653"/>
      <c r="F8" s="1830"/>
      <c r="G8" s="1830"/>
      <c r="H8" s="653"/>
      <c r="I8" s="1830"/>
      <c r="J8" s="1835"/>
      <c r="K8" s="641"/>
      <c r="L8" s="1830"/>
      <c r="M8" s="1830"/>
      <c r="N8" s="653"/>
      <c r="O8" s="1830"/>
      <c r="P8" s="1830"/>
      <c r="Q8" s="653"/>
      <c r="R8" s="1830"/>
      <c r="S8" s="1830"/>
      <c r="T8" s="1639"/>
      <c r="U8" s="1624"/>
      <c r="V8" s="653"/>
      <c r="W8" s="1830"/>
      <c r="X8" s="1830"/>
      <c r="Y8" s="653"/>
      <c r="Z8" s="1830"/>
      <c r="AA8" s="1830"/>
      <c r="AB8" s="653"/>
      <c r="AC8" s="1830"/>
      <c r="AD8" s="1835"/>
      <c r="AE8" s="706"/>
      <c r="AF8" s="1830"/>
      <c r="AG8" s="1830"/>
      <c r="AH8" s="707"/>
      <c r="AI8" s="1830"/>
      <c r="AJ8" s="1830"/>
      <c r="AK8" s="653"/>
      <c r="AL8" s="1830"/>
      <c r="AM8" s="1830"/>
      <c r="AN8" s="1639"/>
      <c r="AO8" s="1624"/>
      <c r="AP8" s="653"/>
      <c r="AQ8" s="1830"/>
      <c r="AR8" s="1830"/>
      <c r="AS8" s="653"/>
      <c r="AT8" s="1830"/>
      <c r="AU8" s="1830"/>
      <c r="AV8" s="653"/>
      <c r="AW8" s="1830"/>
      <c r="AX8" s="1835"/>
      <c r="AY8" s="641"/>
      <c r="AZ8" s="1830"/>
      <c r="BA8" s="1830"/>
      <c r="BB8" s="651"/>
      <c r="BC8" s="1830"/>
      <c r="BD8" s="1830"/>
      <c r="BE8" s="1639"/>
    </row>
    <row r="9" spans="1:60" s="159" customFormat="1" ht="29.45" customHeight="1">
      <c r="A9" s="449" t="s">
        <v>1019</v>
      </c>
      <c r="B9" s="168">
        <v>127912</v>
      </c>
      <c r="C9" s="168">
        <v>67313</v>
      </c>
      <c r="D9" s="168">
        <v>60599</v>
      </c>
      <c r="E9" s="168">
        <v>14420</v>
      </c>
      <c r="F9" s="168">
        <v>7505</v>
      </c>
      <c r="G9" s="168">
        <v>6915</v>
      </c>
      <c r="H9" s="168">
        <v>9776</v>
      </c>
      <c r="I9" s="168">
        <v>5025</v>
      </c>
      <c r="J9" s="168">
        <v>4751</v>
      </c>
      <c r="K9" s="168">
        <v>45035</v>
      </c>
      <c r="L9" s="168">
        <v>23173</v>
      </c>
      <c r="M9" s="168">
        <v>21862</v>
      </c>
      <c r="N9" s="168">
        <v>3944</v>
      </c>
      <c r="O9" s="168">
        <v>2214</v>
      </c>
      <c r="P9" s="168">
        <v>1730</v>
      </c>
      <c r="Q9" s="168">
        <v>819</v>
      </c>
      <c r="R9" s="168">
        <v>436</v>
      </c>
      <c r="S9" s="168">
        <v>383</v>
      </c>
      <c r="T9" s="169" t="s">
        <v>1019</v>
      </c>
      <c r="U9" s="449" t="s">
        <v>1019</v>
      </c>
      <c r="V9" s="168">
        <v>2773</v>
      </c>
      <c r="W9" s="168">
        <v>1414</v>
      </c>
      <c r="X9" s="168">
        <v>1359</v>
      </c>
      <c r="Y9" s="168">
        <v>7808</v>
      </c>
      <c r="Z9" s="168">
        <v>4233</v>
      </c>
      <c r="AA9" s="168">
        <v>3575</v>
      </c>
      <c r="AB9" s="168">
        <v>218</v>
      </c>
      <c r="AC9" s="168">
        <v>118</v>
      </c>
      <c r="AD9" s="168">
        <v>100</v>
      </c>
      <c r="AE9" s="168">
        <v>18618</v>
      </c>
      <c r="AF9" s="168">
        <v>10016</v>
      </c>
      <c r="AG9" s="168">
        <v>8602</v>
      </c>
      <c r="AH9" s="168">
        <v>3878</v>
      </c>
      <c r="AI9" s="168">
        <v>2102</v>
      </c>
      <c r="AJ9" s="168">
        <v>1776</v>
      </c>
      <c r="AK9" s="168">
        <v>3692</v>
      </c>
      <c r="AL9" s="168">
        <v>1910</v>
      </c>
      <c r="AM9" s="168">
        <v>1782</v>
      </c>
      <c r="AN9" s="169" t="s">
        <v>1019</v>
      </c>
      <c r="AO9" s="449" t="s">
        <v>1019</v>
      </c>
      <c r="AP9" s="168">
        <v>3118</v>
      </c>
      <c r="AQ9" s="168">
        <v>1703</v>
      </c>
      <c r="AR9" s="168">
        <v>1415</v>
      </c>
      <c r="AS9" s="168">
        <v>1545</v>
      </c>
      <c r="AT9" s="168">
        <v>828</v>
      </c>
      <c r="AU9" s="168">
        <v>717</v>
      </c>
      <c r="AV9" s="168">
        <v>1769</v>
      </c>
      <c r="AW9" s="168">
        <v>986</v>
      </c>
      <c r="AX9" s="168">
        <v>783</v>
      </c>
      <c r="AY9" s="168">
        <v>9718</v>
      </c>
      <c r="AZ9" s="168">
        <v>5221</v>
      </c>
      <c r="BA9" s="168">
        <v>4497</v>
      </c>
      <c r="BB9" s="168">
        <v>781</v>
      </c>
      <c r="BC9" s="168">
        <v>429</v>
      </c>
      <c r="BD9" s="168">
        <v>352</v>
      </c>
      <c r="BE9" s="169" t="s">
        <v>1019</v>
      </c>
    </row>
    <row r="10" spans="1:60" s="159" customFormat="1" ht="29.45" customHeight="1">
      <c r="A10" s="449" t="s">
        <v>1234</v>
      </c>
      <c r="B10" s="168">
        <v>135782</v>
      </c>
      <c r="C10" s="168">
        <v>71176</v>
      </c>
      <c r="D10" s="168">
        <v>64606</v>
      </c>
      <c r="E10" s="168">
        <v>14456</v>
      </c>
      <c r="F10" s="168">
        <v>7476</v>
      </c>
      <c r="G10" s="168">
        <v>6980</v>
      </c>
      <c r="H10" s="168">
        <v>10464</v>
      </c>
      <c r="I10" s="168">
        <v>5459</v>
      </c>
      <c r="J10" s="168">
        <v>5005</v>
      </c>
      <c r="K10" s="168">
        <v>51852</v>
      </c>
      <c r="L10" s="168">
        <v>26330</v>
      </c>
      <c r="M10" s="168">
        <v>25522</v>
      </c>
      <c r="N10" s="168">
        <v>3950</v>
      </c>
      <c r="O10" s="168">
        <v>2197</v>
      </c>
      <c r="P10" s="168">
        <v>1753</v>
      </c>
      <c r="Q10" s="168">
        <v>981</v>
      </c>
      <c r="R10" s="168">
        <v>552</v>
      </c>
      <c r="S10" s="168">
        <v>429</v>
      </c>
      <c r="T10" s="169" t="s">
        <v>1234</v>
      </c>
      <c r="U10" s="449" t="s">
        <v>1234</v>
      </c>
      <c r="V10" s="168">
        <v>2851</v>
      </c>
      <c r="W10" s="168">
        <v>1463</v>
      </c>
      <c r="X10" s="168">
        <v>1388</v>
      </c>
      <c r="Y10" s="168">
        <v>7801</v>
      </c>
      <c r="Z10" s="168">
        <v>4198</v>
      </c>
      <c r="AA10" s="168">
        <v>3603</v>
      </c>
      <c r="AB10" s="168">
        <v>269</v>
      </c>
      <c r="AC10" s="168">
        <v>144</v>
      </c>
      <c r="AD10" s="168">
        <v>125</v>
      </c>
      <c r="AE10" s="168">
        <v>18608</v>
      </c>
      <c r="AF10" s="168">
        <v>10004</v>
      </c>
      <c r="AG10" s="168">
        <v>8604</v>
      </c>
      <c r="AH10" s="168">
        <v>3916</v>
      </c>
      <c r="AI10" s="168">
        <v>2132</v>
      </c>
      <c r="AJ10" s="168">
        <v>1784</v>
      </c>
      <c r="AK10" s="168">
        <v>3606</v>
      </c>
      <c r="AL10" s="168">
        <v>1914</v>
      </c>
      <c r="AM10" s="168">
        <v>1692</v>
      </c>
      <c r="AN10" s="169" t="s">
        <v>1234</v>
      </c>
      <c r="AO10" s="449" t="s">
        <v>1234</v>
      </c>
      <c r="AP10" s="168">
        <v>3437</v>
      </c>
      <c r="AQ10" s="168">
        <v>1871</v>
      </c>
      <c r="AR10" s="168">
        <v>1566</v>
      </c>
      <c r="AS10" s="168">
        <v>1499</v>
      </c>
      <c r="AT10" s="168">
        <v>807</v>
      </c>
      <c r="AU10" s="168">
        <v>692</v>
      </c>
      <c r="AV10" s="168">
        <v>1824</v>
      </c>
      <c r="AW10" s="168">
        <v>1021</v>
      </c>
      <c r="AX10" s="168">
        <v>803</v>
      </c>
      <c r="AY10" s="168">
        <v>9540</v>
      </c>
      <c r="AZ10" s="168">
        <v>5197</v>
      </c>
      <c r="BA10" s="168">
        <v>4343</v>
      </c>
      <c r="BB10" s="168">
        <v>728</v>
      </c>
      <c r="BC10" s="168">
        <v>411</v>
      </c>
      <c r="BD10" s="168">
        <v>317</v>
      </c>
      <c r="BE10" s="169" t="s">
        <v>1234</v>
      </c>
    </row>
    <row r="11" spans="1:60" s="159" customFormat="1" ht="29.45" customHeight="1">
      <c r="A11" s="449" t="s">
        <v>1232</v>
      </c>
      <c r="B11" s="168">
        <v>135621</v>
      </c>
      <c r="C11" s="168">
        <v>71872</v>
      </c>
      <c r="D11" s="168">
        <v>63749</v>
      </c>
      <c r="E11" s="168">
        <v>15113</v>
      </c>
      <c r="F11" s="168">
        <v>7914</v>
      </c>
      <c r="G11" s="168">
        <v>7199</v>
      </c>
      <c r="H11" s="168">
        <v>10768</v>
      </c>
      <c r="I11" s="168">
        <v>5488</v>
      </c>
      <c r="J11" s="168">
        <v>5280</v>
      </c>
      <c r="K11" s="168">
        <v>46900</v>
      </c>
      <c r="L11" s="168">
        <v>24177</v>
      </c>
      <c r="M11" s="168">
        <v>22723</v>
      </c>
      <c r="N11" s="168">
        <v>3982</v>
      </c>
      <c r="O11" s="168">
        <v>2261</v>
      </c>
      <c r="P11" s="168">
        <v>1721</v>
      </c>
      <c r="Q11" s="168">
        <v>1008</v>
      </c>
      <c r="R11" s="168">
        <v>516</v>
      </c>
      <c r="S11" s="168">
        <v>492</v>
      </c>
      <c r="T11" s="169" t="s">
        <v>1232</v>
      </c>
      <c r="U11" s="449" t="s">
        <v>1232</v>
      </c>
      <c r="V11" s="168">
        <v>2914</v>
      </c>
      <c r="W11" s="168">
        <v>1540</v>
      </c>
      <c r="X11" s="168">
        <v>1374</v>
      </c>
      <c r="Y11" s="168">
        <v>8715</v>
      </c>
      <c r="Z11" s="168">
        <v>4725</v>
      </c>
      <c r="AA11" s="168">
        <v>3990</v>
      </c>
      <c r="AB11" s="168">
        <v>403</v>
      </c>
      <c r="AC11" s="168">
        <v>213</v>
      </c>
      <c r="AD11" s="168">
        <v>190</v>
      </c>
      <c r="AE11" s="168">
        <v>20166</v>
      </c>
      <c r="AF11" s="168">
        <v>11117</v>
      </c>
      <c r="AG11" s="168">
        <v>9049</v>
      </c>
      <c r="AH11" s="168">
        <v>3999</v>
      </c>
      <c r="AI11" s="168">
        <v>2208</v>
      </c>
      <c r="AJ11" s="168">
        <v>1791</v>
      </c>
      <c r="AK11" s="168">
        <v>3859</v>
      </c>
      <c r="AL11" s="168">
        <v>2048</v>
      </c>
      <c r="AM11" s="168">
        <v>1811</v>
      </c>
      <c r="AN11" s="169" t="s">
        <v>1232</v>
      </c>
      <c r="AO11" s="449" t="s">
        <v>1232</v>
      </c>
      <c r="AP11" s="168">
        <v>3554</v>
      </c>
      <c r="AQ11" s="168">
        <v>1912</v>
      </c>
      <c r="AR11" s="168">
        <v>1642</v>
      </c>
      <c r="AS11" s="168">
        <v>1508</v>
      </c>
      <c r="AT11" s="168">
        <v>833</v>
      </c>
      <c r="AU11" s="168">
        <v>675</v>
      </c>
      <c r="AV11" s="168">
        <v>1826</v>
      </c>
      <c r="AW11" s="168">
        <v>973</v>
      </c>
      <c r="AX11" s="168">
        <v>853</v>
      </c>
      <c r="AY11" s="168">
        <v>10003</v>
      </c>
      <c r="AZ11" s="168">
        <v>5453</v>
      </c>
      <c r="BA11" s="168">
        <v>4550</v>
      </c>
      <c r="BB11" s="168">
        <v>903</v>
      </c>
      <c r="BC11" s="168">
        <v>494</v>
      </c>
      <c r="BD11" s="168">
        <v>409</v>
      </c>
      <c r="BE11" s="169" t="s">
        <v>1232</v>
      </c>
    </row>
    <row r="12" spans="1:60" s="159" customFormat="1" ht="29.45" customHeight="1">
      <c r="A12" s="449" t="s">
        <v>1769</v>
      </c>
      <c r="B12" s="168">
        <v>122298</v>
      </c>
      <c r="C12" s="168">
        <v>65868</v>
      </c>
      <c r="D12" s="168">
        <v>56430</v>
      </c>
      <c r="E12" s="168">
        <v>14236</v>
      </c>
      <c r="F12" s="168">
        <v>7521</v>
      </c>
      <c r="G12" s="168">
        <v>6715</v>
      </c>
      <c r="H12" s="168">
        <v>9400</v>
      </c>
      <c r="I12" s="168">
        <v>4955</v>
      </c>
      <c r="J12" s="168">
        <v>4445</v>
      </c>
      <c r="K12" s="168">
        <v>41444</v>
      </c>
      <c r="L12" s="168">
        <v>21810</v>
      </c>
      <c r="M12" s="168">
        <v>19634</v>
      </c>
      <c r="N12" s="168">
        <v>3589</v>
      </c>
      <c r="O12" s="168">
        <v>1995</v>
      </c>
      <c r="P12" s="168">
        <v>1594</v>
      </c>
      <c r="Q12" s="168">
        <v>835</v>
      </c>
      <c r="R12" s="168">
        <v>450</v>
      </c>
      <c r="S12" s="168">
        <v>385</v>
      </c>
      <c r="T12" s="169" t="s">
        <v>1769</v>
      </c>
      <c r="U12" s="449" t="s">
        <v>1769</v>
      </c>
      <c r="V12" s="168">
        <v>2767</v>
      </c>
      <c r="W12" s="168">
        <v>1508</v>
      </c>
      <c r="X12" s="168">
        <v>1259</v>
      </c>
      <c r="Y12" s="168">
        <v>8264</v>
      </c>
      <c r="Z12" s="168">
        <v>4554</v>
      </c>
      <c r="AA12" s="168">
        <v>3710</v>
      </c>
      <c r="AB12" s="168">
        <v>440</v>
      </c>
      <c r="AC12" s="168">
        <v>237</v>
      </c>
      <c r="AD12" s="168">
        <v>203</v>
      </c>
      <c r="AE12" s="168">
        <v>18022</v>
      </c>
      <c r="AF12" s="168">
        <v>9919</v>
      </c>
      <c r="AG12" s="168">
        <v>8103</v>
      </c>
      <c r="AH12" s="168">
        <v>3593</v>
      </c>
      <c r="AI12" s="168">
        <v>2032</v>
      </c>
      <c r="AJ12" s="168">
        <v>1561</v>
      </c>
      <c r="AK12" s="168">
        <v>3410</v>
      </c>
      <c r="AL12" s="168">
        <v>1777</v>
      </c>
      <c r="AM12" s="168">
        <v>1633</v>
      </c>
      <c r="AN12" s="169" t="s">
        <v>1769</v>
      </c>
      <c r="AO12" s="449" t="s">
        <v>1769</v>
      </c>
      <c r="AP12" s="168">
        <v>2934</v>
      </c>
      <c r="AQ12" s="168">
        <v>1619</v>
      </c>
      <c r="AR12" s="168">
        <v>1315</v>
      </c>
      <c r="AS12" s="168">
        <v>1381</v>
      </c>
      <c r="AT12" s="168">
        <v>786</v>
      </c>
      <c r="AU12" s="168">
        <v>595</v>
      </c>
      <c r="AV12" s="168">
        <v>1795</v>
      </c>
      <c r="AW12" s="168">
        <v>990</v>
      </c>
      <c r="AX12" s="168">
        <v>805</v>
      </c>
      <c r="AY12" s="168">
        <v>9257</v>
      </c>
      <c r="AZ12" s="168">
        <v>5184</v>
      </c>
      <c r="BA12" s="168">
        <v>4073</v>
      </c>
      <c r="BB12" s="168">
        <v>931</v>
      </c>
      <c r="BC12" s="168">
        <v>531</v>
      </c>
      <c r="BD12" s="168">
        <v>400</v>
      </c>
      <c r="BE12" s="169" t="s">
        <v>1769</v>
      </c>
    </row>
    <row r="13" spans="1:60" s="174" customFormat="1" ht="29.45" customHeight="1">
      <c r="A13" s="450">
        <v>2017</v>
      </c>
      <c r="B13" s="172">
        <f>SUM(B15:B26)</f>
        <v>117826</v>
      </c>
      <c r="C13" s="172">
        <f t="shared" ref="C13:BD13" si="0">SUM(C15:C26)</f>
        <v>63951</v>
      </c>
      <c r="D13" s="172">
        <f t="shared" si="0"/>
        <v>53875</v>
      </c>
      <c r="E13" s="172">
        <f t="shared" si="0"/>
        <v>12464</v>
      </c>
      <c r="F13" s="172">
        <f t="shared" si="0"/>
        <v>6629</v>
      </c>
      <c r="G13" s="172">
        <f t="shared" si="0"/>
        <v>5835</v>
      </c>
      <c r="H13" s="172">
        <f t="shared" si="0"/>
        <v>9096</v>
      </c>
      <c r="I13" s="172">
        <f t="shared" si="0"/>
        <v>4871</v>
      </c>
      <c r="J13" s="172">
        <f t="shared" si="0"/>
        <v>4225</v>
      </c>
      <c r="K13" s="172">
        <f t="shared" si="0"/>
        <v>41714</v>
      </c>
      <c r="L13" s="172">
        <f t="shared" si="0"/>
        <v>22089</v>
      </c>
      <c r="M13" s="172">
        <f t="shared" si="0"/>
        <v>19625</v>
      </c>
      <c r="N13" s="172">
        <f t="shared" si="0"/>
        <v>3352</v>
      </c>
      <c r="O13" s="172">
        <f t="shared" si="0"/>
        <v>1932</v>
      </c>
      <c r="P13" s="172">
        <f t="shared" si="0"/>
        <v>1420</v>
      </c>
      <c r="Q13" s="172">
        <f t="shared" si="0"/>
        <v>829</v>
      </c>
      <c r="R13" s="172">
        <f t="shared" si="0"/>
        <v>473</v>
      </c>
      <c r="S13" s="172">
        <f t="shared" si="0"/>
        <v>356</v>
      </c>
      <c r="T13" s="632">
        <v>2017</v>
      </c>
      <c r="U13" s="450">
        <v>2017</v>
      </c>
      <c r="V13" s="172">
        <f t="shared" si="0"/>
        <v>2600</v>
      </c>
      <c r="W13" s="172">
        <f t="shared" si="0"/>
        <v>1385</v>
      </c>
      <c r="X13" s="172">
        <f t="shared" si="0"/>
        <v>1215</v>
      </c>
      <c r="Y13" s="172">
        <f t="shared" si="0"/>
        <v>7875</v>
      </c>
      <c r="Z13" s="172">
        <f t="shared" si="0"/>
        <v>4447</v>
      </c>
      <c r="AA13" s="172">
        <f t="shared" si="0"/>
        <v>3428</v>
      </c>
      <c r="AB13" s="172">
        <f t="shared" si="0"/>
        <v>452</v>
      </c>
      <c r="AC13" s="172">
        <f t="shared" si="0"/>
        <v>239</v>
      </c>
      <c r="AD13" s="172">
        <f t="shared" si="0"/>
        <v>213</v>
      </c>
      <c r="AE13" s="172">
        <f t="shared" si="0"/>
        <v>16077</v>
      </c>
      <c r="AF13" s="172">
        <f t="shared" si="0"/>
        <v>8826</v>
      </c>
      <c r="AG13" s="172">
        <f t="shared" si="0"/>
        <v>7251</v>
      </c>
      <c r="AH13" s="172">
        <f t="shared" si="0"/>
        <v>3587</v>
      </c>
      <c r="AI13" s="172">
        <f t="shared" si="0"/>
        <v>1963</v>
      </c>
      <c r="AJ13" s="172">
        <f t="shared" si="0"/>
        <v>1624</v>
      </c>
      <c r="AK13" s="172">
        <f t="shared" si="0"/>
        <v>3475</v>
      </c>
      <c r="AL13" s="172">
        <f t="shared" si="0"/>
        <v>1879</v>
      </c>
      <c r="AM13" s="172">
        <f t="shared" si="0"/>
        <v>1596</v>
      </c>
      <c r="AN13" s="632">
        <v>2017</v>
      </c>
      <c r="AO13" s="450">
        <v>2017</v>
      </c>
      <c r="AP13" s="172">
        <f t="shared" si="0"/>
        <v>2907</v>
      </c>
      <c r="AQ13" s="172">
        <f t="shared" si="0"/>
        <v>1658</v>
      </c>
      <c r="AR13" s="172">
        <f t="shared" si="0"/>
        <v>1249</v>
      </c>
      <c r="AS13" s="172">
        <f t="shared" si="0"/>
        <v>1339</v>
      </c>
      <c r="AT13" s="172">
        <f t="shared" si="0"/>
        <v>719</v>
      </c>
      <c r="AU13" s="172">
        <f t="shared" si="0"/>
        <v>620</v>
      </c>
      <c r="AV13" s="172">
        <f t="shared" si="0"/>
        <v>1745</v>
      </c>
      <c r="AW13" s="172">
        <f t="shared" si="0"/>
        <v>980</v>
      </c>
      <c r="AX13" s="172">
        <f t="shared" si="0"/>
        <v>765</v>
      </c>
      <c r="AY13" s="172">
        <f t="shared" si="0"/>
        <v>9320</v>
      </c>
      <c r="AZ13" s="172">
        <f t="shared" si="0"/>
        <v>5299</v>
      </c>
      <c r="BA13" s="172">
        <f t="shared" si="0"/>
        <v>4021</v>
      </c>
      <c r="BB13" s="172">
        <f t="shared" si="0"/>
        <v>994</v>
      </c>
      <c r="BC13" s="172">
        <f t="shared" si="0"/>
        <v>562</v>
      </c>
      <c r="BD13" s="172">
        <f t="shared" si="0"/>
        <v>432</v>
      </c>
      <c r="BE13" s="632">
        <v>2017</v>
      </c>
    </row>
    <row r="14" spans="1:60" s="159" customFormat="1" ht="18.95" customHeight="1">
      <c r="B14" s="170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70"/>
      <c r="U14" s="650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70"/>
      <c r="AO14" s="650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70"/>
    </row>
    <row r="15" spans="1:60" s="159" customFormat="1" ht="28.5" customHeight="1">
      <c r="A15" s="451" t="s">
        <v>196</v>
      </c>
      <c r="B15" s="168">
        <f>SUM(E15,H15,K15,N15,Q15,V15,Y15,AB15,AE15,AH15,AK15,AP15,AS15,AV15,AY15,BB15)</f>
        <v>10108</v>
      </c>
      <c r="C15" s="168">
        <f t="shared" ref="C15:D26" si="1">SUM(F15,I15,L15,O15,R15,W15,Z15,AC15,AF15,AI15,AL15,AQ15,AT15,AW15,AZ15,BC15)</f>
        <v>5453</v>
      </c>
      <c r="D15" s="168">
        <f t="shared" si="1"/>
        <v>4655</v>
      </c>
      <c r="E15" s="168">
        <f>F15+G15</f>
        <v>1082</v>
      </c>
      <c r="F15" s="1237">
        <v>574</v>
      </c>
      <c r="G15" s="1237">
        <v>508</v>
      </c>
      <c r="H15" s="168">
        <f>I15+J15</f>
        <v>793</v>
      </c>
      <c r="I15" s="1237">
        <v>410</v>
      </c>
      <c r="J15" s="1237">
        <v>383</v>
      </c>
      <c r="K15" s="168">
        <f>L15+M15</f>
        <v>3365</v>
      </c>
      <c r="L15" s="1237">
        <v>1805</v>
      </c>
      <c r="M15" s="1237">
        <v>1560</v>
      </c>
      <c r="N15" s="168">
        <f>O15+P15</f>
        <v>296</v>
      </c>
      <c r="O15" s="1237">
        <v>176</v>
      </c>
      <c r="P15" s="1237">
        <v>120</v>
      </c>
      <c r="Q15" s="168">
        <f t="shared" ref="Q15:Q26" si="2">R15+S15</f>
        <v>61</v>
      </c>
      <c r="R15" s="1237">
        <v>36</v>
      </c>
      <c r="S15" s="1237">
        <v>25</v>
      </c>
      <c r="T15" s="452" t="s">
        <v>197</v>
      </c>
      <c r="U15" s="451" t="s">
        <v>196</v>
      </c>
      <c r="V15" s="168">
        <f t="shared" ref="V15:V26" si="3">W15+X15</f>
        <v>261</v>
      </c>
      <c r="W15" s="1237">
        <v>140</v>
      </c>
      <c r="X15" s="1237">
        <v>121</v>
      </c>
      <c r="Y15" s="168">
        <f t="shared" ref="Y15:Y26" si="4">Z15+AA15</f>
        <v>717</v>
      </c>
      <c r="Z15" s="1237">
        <v>407</v>
      </c>
      <c r="AA15" s="1237">
        <v>310</v>
      </c>
      <c r="AB15" s="168">
        <f t="shared" ref="AB15:AB26" si="5">AC15+AD15</f>
        <v>36</v>
      </c>
      <c r="AC15" s="1237">
        <v>17</v>
      </c>
      <c r="AD15" s="1237">
        <v>19</v>
      </c>
      <c r="AE15" s="168">
        <f t="shared" ref="AE15:AE26" si="6">AF15+AG15</f>
        <v>1413</v>
      </c>
      <c r="AF15" s="1237">
        <v>770</v>
      </c>
      <c r="AG15" s="1237">
        <v>643</v>
      </c>
      <c r="AH15" s="168">
        <f t="shared" ref="AH15:AH26" si="7">AI15+AJ15</f>
        <v>293</v>
      </c>
      <c r="AI15" s="1237">
        <v>157</v>
      </c>
      <c r="AJ15" s="1237">
        <v>136</v>
      </c>
      <c r="AK15" s="168">
        <f t="shared" ref="AK15:AK26" si="8">AL15+AM15</f>
        <v>305</v>
      </c>
      <c r="AL15" s="1237">
        <v>159</v>
      </c>
      <c r="AM15" s="1237">
        <v>146</v>
      </c>
      <c r="AN15" s="452" t="s">
        <v>197</v>
      </c>
      <c r="AO15" s="451" t="s">
        <v>196</v>
      </c>
      <c r="AP15" s="168">
        <f t="shared" ref="AP15:AP26" si="9">AQ15+AR15</f>
        <v>262</v>
      </c>
      <c r="AQ15" s="1237">
        <v>140</v>
      </c>
      <c r="AR15" s="1237">
        <v>122</v>
      </c>
      <c r="AS15" s="168">
        <f t="shared" ref="AS15:AS26" si="10">AT15+AU15</f>
        <v>123</v>
      </c>
      <c r="AT15" s="1237">
        <v>72</v>
      </c>
      <c r="AU15" s="1237">
        <v>51</v>
      </c>
      <c r="AV15" s="168">
        <f t="shared" ref="AV15:AV26" si="11">AW15+AX15</f>
        <v>144</v>
      </c>
      <c r="AW15" s="1237">
        <v>73</v>
      </c>
      <c r="AX15" s="1237">
        <v>71</v>
      </c>
      <c r="AY15" s="168">
        <f t="shared" ref="AY15:AY26" si="12">AZ15+BA15</f>
        <v>867</v>
      </c>
      <c r="AZ15" s="1237">
        <v>466</v>
      </c>
      <c r="BA15" s="1237">
        <v>401</v>
      </c>
      <c r="BB15" s="168">
        <f t="shared" ref="BB15:BB26" si="13">BC15+BD15</f>
        <v>90</v>
      </c>
      <c r="BC15" s="1237">
        <v>51</v>
      </c>
      <c r="BD15" s="1237">
        <v>39</v>
      </c>
      <c r="BE15" s="452" t="s">
        <v>197</v>
      </c>
    </row>
    <row r="16" spans="1:60" s="159" customFormat="1" ht="28.5" customHeight="1">
      <c r="A16" s="451" t="s">
        <v>198</v>
      </c>
      <c r="B16" s="168">
        <f>SUM(E16,H16,K16,N16,Q16,V16,Y16,AB16,AE16,AH16,AK16,AP16,AS16,AV16,AY16,BB16)</f>
        <v>13273</v>
      </c>
      <c r="C16" s="168">
        <f t="shared" si="1"/>
        <v>7076</v>
      </c>
      <c r="D16" s="168">
        <f t="shared" si="1"/>
        <v>6197</v>
      </c>
      <c r="E16" s="168">
        <f t="shared" ref="E16:E25" si="14">F16+G16</f>
        <v>1454</v>
      </c>
      <c r="F16" s="1237">
        <v>780</v>
      </c>
      <c r="G16" s="1237">
        <v>674</v>
      </c>
      <c r="H16" s="168">
        <f t="shared" ref="H16:H26" si="15">I16+J16</f>
        <v>1037</v>
      </c>
      <c r="I16" s="1237">
        <v>570</v>
      </c>
      <c r="J16" s="1237">
        <v>467</v>
      </c>
      <c r="K16" s="168">
        <f t="shared" ref="K16:K26" si="16">L16+M16</f>
        <v>4369</v>
      </c>
      <c r="L16" s="1237">
        <v>2299</v>
      </c>
      <c r="M16" s="1237">
        <v>2070</v>
      </c>
      <c r="N16" s="168">
        <f t="shared" ref="N16:N26" si="17">O16+P16</f>
        <v>412</v>
      </c>
      <c r="O16" s="1237">
        <v>218</v>
      </c>
      <c r="P16" s="1237">
        <v>194</v>
      </c>
      <c r="Q16" s="168">
        <f t="shared" si="2"/>
        <v>136</v>
      </c>
      <c r="R16" s="1237">
        <v>70</v>
      </c>
      <c r="S16" s="1237">
        <v>66</v>
      </c>
      <c r="T16" s="452" t="s">
        <v>199</v>
      </c>
      <c r="U16" s="451" t="s">
        <v>198</v>
      </c>
      <c r="V16" s="168">
        <f t="shared" si="3"/>
        <v>347</v>
      </c>
      <c r="W16" s="1237">
        <v>184</v>
      </c>
      <c r="X16" s="1237">
        <v>163</v>
      </c>
      <c r="Y16" s="168">
        <f t="shared" si="4"/>
        <v>888</v>
      </c>
      <c r="Z16" s="1237">
        <v>482</v>
      </c>
      <c r="AA16" s="1237">
        <v>406</v>
      </c>
      <c r="AB16" s="168">
        <f t="shared" si="5"/>
        <v>57</v>
      </c>
      <c r="AC16" s="1237">
        <v>33</v>
      </c>
      <c r="AD16" s="1237">
        <v>24</v>
      </c>
      <c r="AE16" s="168">
        <f t="shared" si="6"/>
        <v>1822</v>
      </c>
      <c r="AF16" s="1237">
        <v>973</v>
      </c>
      <c r="AG16" s="1237">
        <v>849</v>
      </c>
      <c r="AH16" s="168">
        <f t="shared" si="7"/>
        <v>470</v>
      </c>
      <c r="AI16" s="1237">
        <v>266</v>
      </c>
      <c r="AJ16" s="1237">
        <v>204</v>
      </c>
      <c r="AK16" s="168">
        <f t="shared" si="8"/>
        <v>398</v>
      </c>
      <c r="AL16" s="1237">
        <v>191</v>
      </c>
      <c r="AM16" s="1237">
        <v>207</v>
      </c>
      <c r="AN16" s="452" t="s">
        <v>199</v>
      </c>
      <c r="AO16" s="451" t="s">
        <v>198</v>
      </c>
      <c r="AP16" s="168">
        <f t="shared" si="9"/>
        <v>306</v>
      </c>
      <c r="AQ16" s="1237">
        <v>162</v>
      </c>
      <c r="AR16" s="1237">
        <v>144</v>
      </c>
      <c r="AS16" s="168">
        <f t="shared" si="10"/>
        <v>203</v>
      </c>
      <c r="AT16" s="1237">
        <v>104</v>
      </c>
      <c r="AU16" s="1237">
        <v>99</v>
      </c>
      <c r="AV16" s="168">
        <f t="shared" si="11"/>
        <v>208</v>
      </c>
      <c r="AW16" s="1237">
        <v>121</v>
      </c>
      <c r="AX16" s="1237">
        <v>87</v>
      </c>
      <c r="AY16" s="168">
        <f t="shared" si="12"/>
        <v>1026</v>
      </c>
      <c r="AZ16" s="1237">
        <v>548</v>
      </c>
      <c r="BA16" s="1237">
        <v>478</v>
      </c>
      <c r="BB16" s="168">
        <f t="shared" si="13"/>
        <v>140</v>
      </c>
      <c r="BC16" s="1237">
        <v>75</v>
      </c>
      <c r="BD16" s="1237">
        <v>65</v>
      </c>
      <c r="BE16" s="452" t="s">
        <v>199</v>
      </c>
    </row>
    <row r="17" spans="1:57" s="159" customFormat="1" ht="28.5" customHeight="1">
      <c r="A17" s="451" t="s">
        <v>200</v>
      </c>
      <c r="B17" s="168">
        <f t="shared" ref="B17:B26" si="18">SUM(E17,H17,K17,N17,Q17,V17,Y17,AB17,AE17,AH17,AK17,AP17,AS17,AV17,AY17,BB17)</f>
        <v>11587</v>
      </c>
      <c r="C17" s="168">
        <f t="shared" si="1"/>
        <v>6457</v>
      </c>
      <c r="D17" s="168">
        <f t="shared" si="1"/>
        <v>5130</v>
      </c>
      <c r="E17" s="168">
        <f t="shared" si="14"/>
        <v>1316</v>
      </c>
      <c r="F17" s="1237">
        <v>691</v>
      </c>
      <c r="G17" s="1237">
        <v>625</v>
      </c>
      <c r="H17" s="168">
        <f t="shared" si="15"/>
        <v>890</v>
      </c>
      <c r="I17" s="1237">
        <v>477</v>
      </c>
      <c r="J17" s="1237">
        <v>413</v>
      </c>
      <c r="K17" s="168">
        <f t="shared" si="16"/>
        <v>3828</v>
      </c>
      <c r="L17" s="1237">
        <v>2102</v>
      </c>
      <c r="M17" s="1237">
        <v>1726</v>
      </c>
      <c r="N17" s="168">
        <f t="shared" si="17"/>
        <v>347</v>
      </c>
      <c r="O17" s="1237">
        <v>204</v>
      </c>
      <c r="P17" s="1237">
        <v>143</v>
      </c>
      <c r="Q17" s="168">
        <f t="shared" si="2"/>
        <v>81</v>
      </c>
      <c r="R17" s="1237">
        <v>47</v>
      </c>
      <c r="S17" s="1237">
        <v>34</v>
      </c>
      <c r="T17" s="452" t="s">
        <v>201</v>
      </c>
      <c r="U17" s="451" t="s">
        <v>200</v>
      </c>
      <c r="V17" s="168">
        <f t="shared" si="3"/>
        <v>296</v>
      </c>
      <c r="W17" s="1237">
        <v>169</v>
      </c>
      <c r="X17" s="1237">
        <v>127</v>
      </c>
      <c r="Y17" s="168">
        <f t="shared" si="4"/>
        <v>789</v>
      </c>
      <c r="Z17" s="1237">
        <v>436</v>
      </c>
      <c r="AA17" s="1237">
        <v>353</v>
      </c>
      <c r="AB17" s="168">
        <f t="shared" si="5"/>
        <v>40</v>
      </c>
      <c r="AC17" s="1237">
        <v>24</v>
      </c>
      <c r="AD17" s="1237">
        <v>16</v>
      </c>
      <c r="AE17" s="168">
        <f t="shared" si="6"/>
        <v>1584</v>
      </c>
      <c r="AF17" s="1237">
        <v>899</v>
      </c>
      <c r="AG17" s="1237">
        <v>685</v>
      </c>
      <c r="AH17" s="168">
        <f t="shared" si="7"/>
        <v>381</v>
      </c>
      <c r="AI17" s="1237">
        <v>196</v>
      </c>
      <c r="AJ17" s="1237">
        <v>185</v>
      </c>
      <c r="AK17" s="168">
        <f t="shared" si="8"/>
        <v>396</v>
      </c>
      <c r="AL17" s="1237">
        <v>238</v>
      </c>
      <c r="AM17" s="1237">
        <v>158</v>
      </c>
      <c r="AN17" s="452" t="s">
        <v>201</v>
      </c>
      <c r="AO17" s="451" t="s">
        <v>200</v>
      </c>
      <c r="AP17" s="168">
        <f t="shared" si="9"/>
        <v>300</v>
      </c>
      <c r="AQ17" s="1237">
        <v>181</v>
      </c>
      <c r="AR17" s="1237">
        <v>119</v>
      </c>
      <c r="AS17" s="168">
        <f t="shared" si="10"/>
        <v>135</v>
      </c>
      <c r="AT17" s="1237">
        <v>69</v>
      </c>
      <c r="AU17" s="1237">
        <v>66</v>
      </c>
      <c r="AV17" s="168">
        <f t="shared" si="11"/>
        <v>189</v>
      </c>
      <c r="AW17" s="1237">
        <v>122</v>
      </c>
      <c r="AX17" s="1237">
        <v>67</v>
      </c>
      <c r="AY17" s="168">
        <f t="shared" si="12"/>
        <v>901</v>
      </c>
      <c r="AZ17" s="1237">
        <v>544</v>
      </c>
      <c r="BA17" s="1237">
        <v>357</v>
      </c>
      <c r="BB17" s="168">
        <f t="shared" si="13"/>
        <v>114</v>
      </c>
      <c r="BC17" s="1237">
        <v>58</v>
      </c>
      <c r="BD17" s="1237">
        <v>56</v>
      </c>
      <c r="BE17" s="452" t="s">
        <v>201</v>
      </c>
    </row>
    <row r="18" spans="1:57" s="159" customFormat="1" ht="28.5" customHeight="1">
      <c r="A18" s="451" t="s">
        <v>202</v>
      </c>
      <c r="B18" s="168">
        <f t="shared" si="18"/>
        <v>8623</v>
      </c>
      <c r="C18" s="168">
        <f t="shared" si="1"/>
        <v>4686</v>
      </c>
      <c r="D18" s="168">
        <f t="shared" si="1"/>
        <v>3937</v>
      </c>
      <c r="E18" s="168">
        <f t="shared" si="14"/>
        <v>954</v>
      </c>
      <c r="F18" s="1237">
        <v>517</v>
      </c>
      <c r="G18" s="1237">
        <v>437</v>
      </c>
      <c r="H18" s="168">
        <f t="shared" si="15"/>
        <v>702</v>
      </c>
      <c r="I18" s="1237">
        <v>378</v>
      </c>
      <c r="J18" s="1237">
        <v>324</v>
      </c>
      <c r="K18" s="168">
        <f t="shared" si="16"/>
        <v>2789</v>
      </c>
      <c r="L18" s="1237">
        <v>1467</v>
      </c>
      <c r="M18" s="1237">
        <v>1322</v>
      </c>
      <c r="N18" s="168">
        <f t="shared" si="17"/>
        <v>258</v>
      </c>
      <c r="O18" s="1237">
        <v>157</v>
      </c>
      <c r="P18" s="1237">
        <v>101</v>
      </c>
      <c r="Q18" s="168">
        <f t="shared" si="2"/>
        <v>51</v>
      </c>
      <c r="R18" s="1237">
        <v>36</v>
      </c>
      <c r="S18" s="1237">
        <v>15</v>
      </c>
      <c r="T18" s="452" t="s">
        <v>203</v>
      </c>
      <c r="U18" s="451" t="s">
        <v>202</v>
      </c>
      <c r="V18" s="168">
        <f t="shared" si="3"/>
        <v>168</v>
      </c>
      <c r="W18" s="1237">
        <v>93</v>
      </c>
      <c r="X18" s="1237">
        <v>75</v>
      </c>
      <c r="Y18" s="168">
        <f t="shared" si="4"/>
        <v>631</v>
      </c>
      <c r="Z18" s="1237">
        <v>353</v>
      </c>
      <c r="AA18" s="1237">
        <v>278</v>
      </c>
      <c r="AB18" s="168">
        <f t="shared" si="5"/>
        <v>25</v>
      </c>
      <c r="AC18" s="1237">
        <v>13</v>
      </c>
      <c r="AD18" s="1237">
        <v>12</v>
      </c>
      <c r="AE18" s="168">
        <f t="shared" si="6"/>
        <v>1241</v>
      </c>
      <c r="AF18" s="1237">
        <v>703</v>
      </c>
      <c r="AG18" s="1237">
        <v>538</v>
      </c>
      <c r="AH18" s="168">
        <f t="shared" si="7"/>
        <v>321</v>
      </c>
      <c r="AI18" s="1237">
        <v>168</v>
      </c>
      <c r="AJ18" s="1237">
        <v>153</v>
      </c>
      <c r="AK18" s="168">
        <f t="shared" si="8"/>
        <v>267</v>
      </c>
      <c r="AL18" s="1237">
        <v>135</v>
      </c>
      <c r="AM18" s="1237">
        <v>132</v>
      </c>
      <c r="AN18" s="452" t="s">
        <v>203</v>
      </c>
      <c r="AO18" s="451" t="s">
        <v>202</v>
      </c>
      <c r="AP18" s="168">
        <f t="shared" si="9"/>
        <v>243</v>
      </c>
      <c r="AQ18" s="1237">
        <v>134</v>
      </c>
      <c r="AR18" s="1237">
        <v>109</v>
      </c>
      <c r="AS18" s="168">
        <f t="shared" si="10"/>
        <v>101</v>
      </c>
      <c r="AT18" s="1237">
        <v>45</v>
      </c>
      <c r="AU18" s="1237">
        <v>56</v>
      </c>
      <c r="AV18" s="168">
        <f t="shared" si="11"/>
        <v>146</v>
      </c>
      <c r="AW18" s="1237">
        <v>81</v>
      </c>
      <c r="AX18" s="1237">
        <v>65</v>
      </c>
      <c r="AY18" s="168">
        <f t="shared" si="12"/>
        <v>664</v>
      </c>
      <c r="AZ18" s="1237">
        <v>376</v>
      </c>
      <c r="BA18" s="1237">
        <v>288</v>
      </c>
      <c r="BB18" s="168">
        <f t="shared" si="13"/>
        <v>62</v>
      </c>
      <c r="BC18" s="1237">
        <v>30</v>
      </c>
      <c r="BD18" s="1237">
        <v>32</v>
      </c>
      <c r="BE18" s="452" t="s">
        <v>203</v>
      </c>
    </row>
    <row r="19" spans="1:57" s="159" customFormat="1" ht="28.5" customHeight="1">
      <c r="A19" s="451" t="s">
        <v>204</v>
      </c>
      <c r="B19" s="168">
        <f t="shared" si="18"/>
        <v>8773</v>
      </c>
      <c r="C19" s="168">
        <f t="shared" si="1"/>
        <v>4840</v>
      </c>
      <c r="D19" s="168">
        <f t="shared" si="1"/>
        <v>3933</v>
      </c>
      <c r="E19" s="168">
        <f t="shared" si="14"/>
        <v>967</v>
      </c>
      <c r="F19" s="1237">
        <v>536</v>
      </c>
      <c r="G19" s="1237">
        <v>431</v>
      </c>
      <c r="H19" s="168">
        <f t="shared" si="15"/>
        <v>662</v>
      </c>
      <c r="I19" s="1237">
        <v>348</v>
      </c>
      <c r="J19" s="1237">
        <v>314</v>
      </c>
      <c r="K19" s="168">
        <f t="shared" si="16"/>
        <v>2886</v>
      </c>
      <c r="L19" s="1237">
        <v>1543</v>
      </c>
      <c r="M19" s="1237">
        <v>1343</v>
      </c>
      <c r="N19" s="168">
        <f t="shared" si="17"/>
        <v>280</v>
      </c>
      <c r="O19" s="1237">
        <v>156</v>
      </c>
      <c r="P19" s="1237">
        <v>124</v>
      </c>
      <c r="Q19" s="168">
        <f t="shared" si="2"/>
        <v>68</v>
      </c>
      <c r="R19" s="1237">
        <v>41</v>
      </c>
      <c r="S19" s="1237">
        <v>27</v>
      </c>
      <c r="T19" s="452" t="s">
        <v>205</v>
      </c>
      <c r="U19" s="451" t="s">
        <v>204</v>
      </c>
      <c r="V19" s="168">
        <f t="shared" si="3"/>
        <v>169</v>
      </c>
      <c r="W19" s="1237">
        <v>91</v>
      </c>
      <c r="X19" s="1237">
        <v>78</v>
      </c>
      <c r="Y19" s="168">
        <f t="shared" si="4"/>
        <v>596</v>
      </c>
      <c r="Z19" s="1237">
        <v>341</v>
      </c>
      <c r="AA19" s="1237">
        <v>255</v>
      </c>
      <c r="AB19" s="168">
        <f t="shared" si="5"/>
        <v>36</v>
      </c>
      <c r="AC19" s="1237">
        <v>20</v>
      </c>
      <c r="AD19" s="1237">
        <v>16</v>
      </c>
      <c r="AE19" s="168">
        <f t="shared" si="6"/>
        <v>1296</v>
      </c>
      <c r="AF19" s="1237">
        <v>702</v>
      </c>
      <c r="AG19" s="1237">
        <v>594</v>
      </c>
      <c r="AH19" s="168">
        <f t="shared" si="7"/>
        <v>298</v>
      </c>
      <c r="AI19" s="1237">
        <v>177</v>
      </c>
      <c r="AJ19" s="1237">
        <v>121</v>
      </c>
      <c r="AK19" s="168">
        <f t="shared" si="8"/>
        <v>291</v>
      </c>
      <c r="AL19" s="1237">
        <v>170</v>
      </c>
      <c r="AM19" s="1237">
        <v>121</v>
      </c>
      <c r="AN19" s="452" t="s">
        <v>205</v>
      </c>
      <c r="AO19" s="451" t="s">
        <v>204</v>
      </c>
      <c r="AP19" s="168">
        <f t="shared" si="9"/>
        <v>198</v>
      </c>
      <c r="AQ19" s="1237">
        <v>111</v>
      </c>
      <c r="AR19" s="1237">
        <v>87</v>
      </c>
      <c r="AS19" s="168">
        <f t="shared" si="10"/>
        <v>103</v>
      </c>
      <c r="AT19" s="1237">
        <v>54</v>
      </c>
      <c r="AU19" s="1237">
        <v>49</v>
      </c>
      <c r="AV19" s="168">
        <f t="shared" si="11"/>
        <v>147</v>
      </c>
      <c r="AW19" s="1237">
        <v>79</v>
      </c>
      <c r="AX19" s="1237">
        <v>68</v>
      </c>
      <c r="AY19" s="168">
        <f t="shared" si="12"/>
        <v>723</v>
      </c>
      <c r="AZ19" s="1237">
        <v>438</v>
      </c>
      <c r="BA19" s="1237">
        <v>285</v>
      </c>
      <c r="BB19" s="168">
        <f t="shared" si="13"/>
        <v>53</v>
      </c>
      <c r="BC19" s="1237">
        <v>33</v>
      </c>
      <c r="BD19" s="1237">
        <v>20</v>
      </c>
      <c r="BE19" s="452" t="s">
        <v>205</v>
      </c>
    </row>
    <row r="20" spans="1:57" s="159" customFormat="1" ht="28.5" customHeight="1">
      <c r="A20" s="451" t="s">
        <v>206</v>
      </c>
      <c r="B20" s="168">
        <f t="shared" si="18"/>
        <v>8337</v>
      </c>
      <c r="C20" s="168">
        <f t="shared" si="1"/>
        <v>4561</v>
      </c>
      <c r="D20" s="168">
        <f t="shared" si="1"/>
        <v>3776</v>
      </c>
      <c r="E20" s="168">
        <f t="shared" si="14"/>
        <v>924</v>
      </c>
      <c r="F20" s="1237">
        <v>508</v>
      </c>
      <c r="G20" s="1238">
        <v>416</v>
      </c>
      <c r="H20" s="168">
        <f t="shared" si="15"/>
        <v>649</v>
      </c>
      <c r="I20" s="1237">
        <v>342</v>
      </c>
      <c r="J20" s="1237">
        <v>307</v>
      </c>
      <c r="K20" s="168">
        <f t="shared" si="16"/>
        <v>2723</v>
      </c>
      <c r="L20" s="1237">
        <v>1439</v>
      </c>
      <c r="M20" s="1237">
        <v>1284</v>
      </c>
      <c r="N20" s="168">
        <f t="shared" si="17"/>
        <v>244</v>
      </c>
      <c r="O20" s="1237">
        <v>150</v>
      </c>
      <c r="P20" s="1237">
        <v>94</v>
      </c>
      <c r="Q20" s="168">
        <f t="shared" si="2"/>
        <v>47</v>
      </c>
      <c r="R20" s="1237">
        <v>23</v>
      </c>
      <c r="S20" s="1237">
        <v>24</v>
      </c>
      <c r="T20" s="452" t="s">
        <v>207</v>
      </c>
      <c r="U20" s="451" t="s">
        <v>206</v>
      </c>
      <c r="V20" s="168">
        <f t="shared" si="3"/>
        <v>173</v>
      </c>
      <c r="W20" s="1237">
        <v>80</v>
      </c>
      <c r="X20" s="1237">
        <v>93</v>
      </c>
      <c r="Y20" s="168">
        <f t="shared" si="4"/>
        <v>604</v>
      </c>
      <c r="Z20" s="1237">
        <v>351</v>
      </c>
      <c r="AA20" s="1237">
        <v>253</v>
      </c>
      <c r="AB20" s="168">
        <f t="shared" si="5"/>
        <v>28</v>
      </c>
      <c r="AC20" s="1237">
        <v>15</v>
      </c>
      <c r="AD20" s="1237">
        <v>13</v>
      </c>
      <c r="AE20" s="168">
        <f t="shared" si="6"/>
        <v>1243</v>
      </c>
      <c r="AF20" s="1237">
        <v>687</v>
      </c>
      <c r="AG20" s="1237">
        <v>556</v>
      </c>
      <c r="AH20" s="168">
        <f t="shared" si="7"/>
        <v>245</v>
      </c>
      <c r="AI20" s="1237">
        <v>141</v>
      </c>
      <c r="AJ20" s="1237">
        <v>104</v>
      </c>
      <c r="AK20" s="168">
        <f t="shared" si="8"/>
        <v>251</v>
      </c>
      <c r="AL20" s="1237">
        <v>128</v>
      </c>
      <c r="AM20" s="1237">
        <v>123</v>
      </c>
      <c r="AN20" s="452" t="s">
        <v>207</v>
      </c>
      <c r="AO20" s="451" t="s">
        <v>206</v>
      </c>
      <c r="AP20" s="168">
        <f t="shared" si="9"/>
        <v>213</v>
      </c>
      <c r="AQ20" s="1237">
        <v>121</v>
      </c>
      <c r="AR20" s="1237">
        <v>92</v>
      </c>
      <c r="AS20" s="168">
        <f t="shared" si="10"/>
        <v>76</v>
      </c>
      <c r="AT20" s="1237">
        <v>42</v>
      </c>
      <c r="AU20" s="1237">
        <v>34</v>
      </c>
      <c r="AV20" s="168">
        <f t="shared" si="11"/>
        <v>146</v>
      </c>
      <c r="AW20" s="1237">
        <v>83</v>
      </c>
      <c r="AX20" s="1237">
        <v>63</v>
      </c>
      <c r="AY20" s="168">
        <f t="shared" si="12"/>
        <v>688</v>
      </c>
      <c r="AZ20" s="1237">
        <v>392</v>
      </c>
      <c r="BA20" s="1237">
        <v>296</v>
      </c>
      <c r="BB20" s="168">
        <f t="shared" si="13"/>
        <v>83</v>
      </c>
      <c r="BC20" s="1237">
        <v>59</v>
      </c>
      <c r="BD20" s="1237">
        <v>24</v>
      </c>
      <c r="BE20" s="452" t="s">
        <v>207</v>
      </c>
    </row>
    <row r="21" spans="1:57" s="159" customFormat="1" ht="28.5" customHeight="1">
      <c r="A21" s="451" t="s">
        <v>208</v>
      </c>
      <c r="B21" s="168">
        <f t="shared" si="18"/>
        <v>8242</v>
      </c>
      <c r="C21" s="168">
        <f t="shared" si="1"/>
        <v>4445</v>
      </c>
      <c r="D21" s="168">
        <f t="shared" si="1"/>
        <v>3797</v>
      </c>
      <c r="E21" s="168">
        <f t="shared" si="14"/>
        <v>928</v>
      </c>
      <c r="F21" s="1237">
        <v>485</v>
      </c>
      <c r="G21" s="1237">
        <v>443</v>
      </c>
      <c r="H21" s="168">
        <f t="shared" si="15"/>
        <v>628</v>
      </c>
      <c r="I21" s="1237">
        <v>313</v>
      </c>
      <c r="J21" s="1237">
        <v>315</v>
      </c>
      <c r="K21" s="168">
        <f t="shared" si="16"/>
        <v>2770</v>
      </c>
      <c r="L21" s="1237">
        <v>1474</v>
      </c>
      <c r="M21" s="1237">
        <v>1296</v>
      </c>
      <c r="N21" s="168">
        <f t="shared" si="17"/>
        <v>196</v>
      </c>
      <c r="O21" s="1237">
        <v>109</v>
      </c>
      <c r="P21" s="1237">
        <v>87</v>
      </c>
      <c r="Q21" s="168">
        <f t="shared" si="2"/>
        <v>68</v>
      </c>
      <c r="R21" s="1237">
        <v>42</v>
      </c>
      <c r="S21" s="1237">
        <v>26</v>
      </c>
      <c r="T21" s="452" t="s">
        <v>209</v>
      </c>
      <c r="U21" s="451" t="s">
        <v>208</v>
      </c>
      <c r="V21" s="168">
        <f t="shared" si="3"/>
        <v>172</v>
      </c>
      <c r="W21" s="1237">
        <v>93</v>
      </c>
      <c r="X21" s="1237">
        <v>79</v>
      </c>
      <c r="Y21" s="168">
        <f t="shared" si="4"/>
        <v>589</v>
      </c>
      <c r="Z21" s="1237">
        <v>323</v>
      </c>
      <c r="AA21" s="1237">
        <v>266</v>
      </c>
      <c r="AB21" s="168">
        <f t="shared" si="5"/>
        <v>32</v>
      </c>
      <c r="AC21" s="1237">
        <v>17</v>
      </c>
      <c r="AD21" s="1237">
        <v>15</v>
      </c>
      <c r="AE21" s="168">
        <f t="shared" si="6"/>
        <v>1216</v>
      </c>
      <c r="AF21" s="1237">
        <v>670</v>
      </c>
      <c r="AG21" s="1237">
        <v>546</v>
      </c>
      <c r="AH21" s="168">
        <f t="shared" si="7"/>
        <v>270</v>
      </c>
      <c r="AI21" s="1237">
        <v>150</v>
      </c>
      <c r="AJ21" s="1237">
        <v>120</v>
      </c>
      <c r="AK21" s="168">
        <f t="shared" si="8"/>
        <v>232</v>
      </c>
      <c r="AL21" s="1237">
        <v>137</v>
      </c>
      <c r="AM21" s="1237">
        <v>95</v>
      </c>
      <c r="AN21" s="452" t="s">
        <v>209</v>
      </c>
      <c r="AO21" s="451" t="s">
        <v>208</v>
      </c>
      <c r="AP21" s="168">
        <f t="shared" si="9"/>
        <v>212</v>
      </c>
      <c r="AQ21" s="1237">
        <v>120</v>
      </c>
      <c r="AR21" s="1237">
        <v>92</v>
      </c>
      <c r="AS21" s="168">
        <f t="shared" si="10"/>
        <v>91</v>
      </c>
      <c r="AT21" s="1237">
        <v>46</v>
      </c>
      <c r="AU21" s="1237">
        <v>45</v>
      </c>
      <c r="AV21" s="168">
        <f t="shared" si="11"/>
        <v>120</v>
      </c>
      <c r="AW21" s="1237">
        <v>61</v>
      </c>
      <c r="AX21" s="1237">
        <v>59</v>
      </c>
      <c r="AY21" s="168">
        <f t="shared" si="12"/>
        <v>669</v>
      </c>
      <c r="AZ21" s="1237">
        <v>377</v>
      </c>
      <c r="BA21" s="1237">
        <v>292</v>
      </c>
      <c r="BB21" s="168">
        <f t="shared" si="13"/>
        <v>49</v>
      </c>
      <c r="BC21" s="1237">
        <v>28</v>
      </c>
      <c r="BD21" s="1237">
        <v>21</v>
      </c>
      <c r="BE21" s="452" t="s">
        <v>209</v>
      </c>
    </row>
    <row r="22" spans="1:57" s="159" customFormat="1" ht="28.5" customHeight="1">
      <c r="A22" s="451" t="s">
        <v>210</v>
      </c>
      <c r="B22" s="168">
        <f t="shared" si="18"/>
        <v>10204</v>
      </c>
      <c r="C22" s="168">
        <f t="shared" si="1"/>
        <v>5526</v>
      </c>
      <c r="D22" s="168">
        <f t="shared" si="1"/>
        <v>4678</v>
      </c>
      <c r="E22" s="168">
        <f t="shared" si="14"/>
        <v>1054</v>
      </c>
      <c r="F22" s="1237">
        <v>558</v>
      </c>
      <c r="G22" s="1237">
        <v>496</v>
      </c>
      <c r="H22" s="168">
        <f t="shared" si="15"/>
        <v>787</v>
      </c>
      <c r="I22" s="1237">
        <v>437</v>
      </c>
      <c r="J22" s="1237">
        <v>350</v>
      </c>
      <c r="K22" s="168">
        <f t="shared" si="16"/>
        <v>3707</v>
      </c>
      <c r="L22" s="1237">
        <v>1911</v>
      </c>
      <c r="M22" s="1237">
        <v>1796</v>
      </c>
      <c r="N22" s="168">
        <f t="shared" si="17"/>
        <v>280</v>
      </c>
      <c r="O22" s="1237">
        <v>168</v>
      </c>
      <c r="P22" s="1237">
        <v>112</v>
      </c>
      <c r="Q22" s="168">
        <f t="shared" si="2"/>
        <v>75</v>
      </c>
      <c r="R22" s="1237">
        <v>38</v>
      </c>
      <c r="S22" s="1237">
        <v>37</v>
      </c>
      <c r="T22" s="452" t="s">
        <v>211</v>
      </c>
      <c r="U22" s="451" t="s">
        <v>210</v>
      </c>
      <c r="V22" s="168">
        <f t="shared" si="3"/>
        <v>248</v>
      </c>
      <c r="W22" s="1237">
        <v>133</v>
      </c>
      <c r="X22" s="1237">
        <v>115</v>
      </c>
      <c r="Y22" s="168">
        <f t="shared" si="4"/>
        <v>654</v>
      </c>
      <c r="Z22" s="1237">
        <v>374</v>
      </c>
      <c r="AA22" s="1237">
        <v>280</v>
      </c>
      <c r="AB22" s="168">
        <f t="shared" si="5"/>
        <v>45</v>
      </c>
      <c r="AC22" s="1237">
        <v>23</v>
      </c>
      <c r="AD22" s="1237">
        <v>22</v>
      </c>
      <c r="AE22" s="168">
        <f t="shared" si="6"/>
        <v>1357</v>
      </c>
      <c r="AF22" s="1237">
        <v>752</v>
      </c>
      <c r="AG22" s="1237">
        <v>605</v>
      </c>
      <c r="AH22" s="168">
        <f t="shared" si="7"/>
        <v>271</v>
      </c>
      <c r="AI22" s="1237">
        <v>141</v>
      </c>
      <c r="AJ22" s="1237">
        <v>130</v>
      </c>
      <c r="AK22" s="168">
        <f t="shared" si="8"/>
        <v>304</v>
      </c>
      <c r="AL22" s="1237">
        <v>169</v>
      </c>
      <c r="AM22" s="1237">
        <v>135</v>
      </c>
      <c r="AN22" s="452" t="s">
        <v>211</v>
      </c>
      <c r="AO22" s="451" t="s">
        <v>210</v>
      </c>
      <c r="AP22" s="168">
        <f t="shared" si="9"/>
        <v>267</v>
      </c>
      <c r="AQ22" s="1237">
        <v>158</v>
      </c>
      <c r="AR22" s="1237">
        <v>109</v>
      </c>
      <c r="AS22" s="168">
        <f t="shared" si="10"/>
        <v>117</v>
      </c>
      <c r="AT22" s="1237">
        <v>58</v>
      </c>
      <c r="AU22" s="1237">
        <v>59</v>
      </c>
      <c r="AV22" s="168">
        <f t="shared" si="11"/>
        <v>153</v>
      </c>
      <c r="AW22" s="1237">
        <v>89</v>
      </c>
      <c r="AX22" s="1237">
        <v>64</v>
      </c>
      <c r="AY22" s="168">
        <f t="shared" si="12"/>
        <v>798</v>
      </c>
      <c r="AZ22" s="1237">
        <v>462</v>
      </c>
      <c r="BA22" s="1237">
        <v>336</v>
      </c>
      <c r="BB22" s="168">
        <f t="shared" si="13"/>
        <v>87</v>
      </c>
      <c r="BC22" s="1237">
        <v>55</v>
      </c>
      <c r="BD22" s="1237">
        <v>32</v>
      </c>
      <c r="BE22" s="452" t="s">
        <v>211</v>
      </c>
    </row>
    <row r="23" spans="1:57" s="159" customFormat="1" ht="28.5" customHeight="1">
      <c r="A23" s="451" t="s">
        <v>212</v>
      </c>
      <c r="B23" s="168">
        <f t="shared" si="18"/>
        <v>9528</v>
      </c>
      <c r="C23" s="168">
        <f t="shared" si="1"/>
        <v>5185</v>
      </c>
      <c r="D23" s="168">
        <f t="shared" si="1"/>
        <v>4343</v>
      </c>
      <c r="E23" s="168">
        <f t="shared" si="14"/>
        <v>937</v>
      </c>
      <c r="F23" s="1237">
        <v>530</v>
      </c>
      <c r="G23" s="1237">
        <v>407</v>
      </c>
      <c r="H23" s="168">
        <f t="shared" si="15"/>
        <v>658</v>
      </c>
      <c r="I23" s="1237">
        <v>363</v>
      </c>
      <c r="J23" s="1237">
        <v>295</v>
      </c>
      <c r="K23" s="168">
        <f t="shared" si="16"/>
        <v>3977</v>
      </c>
      <c r="L23" s="1237">
        <v>2049</v>
      </c>
      <c r="M23" s="1237">
        <v>1928</v>
      </c>
      <c r="N23" s="168">
        <f t="shared" si="17"/>
        <v>246</v>
      </c>
      <c r="O23" s="1237">
        <v>141</v>
      </c>
      <c r="P23" s="1237">
        <v>105</v>
      </c>
      <c r="Q23" s="168">
        <f t="shared" si="2"/>
        <v>78</v>
      </c>
      <c r="R23" s="1237">
        <v>49</v>
      </c>
      <c r="S23" s="1237">
        <v>29</v>
      </c>
      <c r="T23" s="452" t="s">
        <v>213</v>
      </c>
      <c r="U23" s="451" t="s">
        <v>212</v>
      </c>
      <c r="V23" s="168">
        <f t="shared" si="3"/>
        <v>180</v>
      </c>
      <c r="W23" s="1237">
        <v>94</v>
      </c>
      <c r="X23" s="1237">
        <v>86</v>
      </c>
      <c r="Y23" s="168">
        <f t="shared" si="4"/>
        <v>598</v>
      </c>
      <c r="Z23" s="1237">
        <v>346</v>
      </c>
      <c r="AA23" s="1237">
        <v>252</v>
      </c>
      <c r="AB23" s="168">
        <f t="shared" si="5"/>
        <v>45</v>
      </c>
      <c r="AC23" s="1237">
        <v>18</v>
      </c>
      <c r="AD23" s="1237">
        <v>27</v>
      </c>
      <c r="AE23" s="168">
        <f t="shared" si="6"/>
        <v>1178</v>
      </c>
      <c r="AF23" s="1237">
        <v>663</v>
      </c>
      <c r="AG23" s="1237">
        <v>515</v>
      </c>
      <c r="AH23" s="168">
        <f t="shared" si="7"/>
        <v>272</v>
      </c>
      <c r="AI23" s="1237">
        <v>153</v>
      </c>
      <c r="AJ23" s="1237">
        <v>119</v>
      </c>
      <c r="AK23" s="168">
        <f t="shared" si="8"/>
        <v>232</v>
      </c>
      <c r="AL23" s="1237">
        <v>118</v>
      </c>
      <c r="AM23" s="1237">
        <v>114</v>
      </c>
      <c r="AN23" s="452" t="s">
        <v>213</v>
      </c>
      <c r="AO23" s="451" t="s">
        <v>212</v>
      </c>
      <c r="AP23" s="168">
        <f t="shared" si="9"/>
        <v>225</v>
      </c>
      <c r="AQ23" s="1237">
        <v>134</v>
      </c>
      <c r="AR23" s="1237">
        <v>91</v>
      </c>
      <c r="AS23" s="168">
        <f t="shared" si="10"/>
        <v>92</v>
      </c>
      <c r="AT23" s="1237">
        <v>57</v>
      </c>
      <c r="AU23" s="1237">
        <v>35</v>
      </c>
      <c r="AV23" s="168">
        <f t="shared" si="11"/>
        <v>131</v>
      </c>
      <c r="AW23" s="1237">
        <v>71</v>
      </c>
      <c r="AX23" s="1237">
        <v>60</v>
      </c>
      <c r="AY23" s="168">
        <f t="shared" si="12"/>
        <v>620</v>
      </c>
      <c r="AZ23" s="1237">
        <v>362</v>
      </c>
      <c r="BA23" s="1237">
        <v>258</v>
      </c>
      <c r="BB23" s="168">
        <f t="shared" si="13"/>
        <v>59</v>
      </c>
      <c r="BC23" s="1237">
        <v>37</v>
      </c>
      <c r="BD23" s="1237">
        <v>22</v>
      </c>
      <c r="BE23" s="452" t="s">
        <v>213</v>
      </c>
    </row>
    <row r="24" spans="1:57" s="159" customFormat="1" ht="28.5" customHeight="1">
      <c r="A24" s="451" t="s">
        <v>214</v>
      </c>
      <c r="B24" s="168">
        <f t="shared" si="18"/>
        <v>8344</v>
      </c>
      <c r="C24" s="168">
        <f t="shared" si="1"/>
        <v>4470</v>
      </c>
      <c r="D24" s="168">
        <f t="shared" si="1"/>
        <v>3874</v>
      </c>
      <c r="E24" s="168">
        <f t="shared" si="14"/>
        <v>816</v>
      </c>
      <c r="F24" s="1237">
        <v>395</v>
      </c>
      <c r="G24" s="1237">
        <v>421</v>
      </c>
      <c r="H24" s="168">
        <f t="shared" si="15"/>
        <v>697</v>
      </c>
      <c r="I24" s="1237">
        <v>365</v>
      </c>
      <c r="J24" s="1237">
        <v>332</v>
      </c>
      <c r="K24" s="168">
        <f t="shared" si="16"/>
        <v>3217</v>
      </c>
      <c r="L24" s="1237">
        <v>1694</v>
      </c>
      <c r="M24" s="1237">
        <v>1523</v>
      </c>
      <c r="N24" s="168">
        <f t="shared" si="17"/>
        <v>229</v>
      </c>
      <c r="O24" s="1237">
        <v>129</v>
      </c>
      <c r="P24" s="1237">
        <v>100</v>
      </c>
      <c r="Q24" s="168">
        <f t="shared" si="2"/>
        <v>47</v>
      </c>
      <c r="R24" s="1237">
        <v>25</v>
      </c>
      <c r="S24" s="1237">
        <v>22</v>
      </c>
      <c r="T24" s="452" t="s">
        <v>215</v>
      </c>
      <c r="U24" s="451" t="s">
        <v>214</v>
      </c>
      <c r="V24" s="168">
        <f t="shared" si="3"/>
        <v>186</v>
      </c>
      <c r="W24" s="1237">
        <v>104</v>
      </c>
      <c r="X24" s="1237">
        <v>82</v>
      </c>
      <c r="Y24" s="168">
        <f t="shared" si="4"/>
        <v>533</v>
      </c>
      <c r="Z24" s="1237">
        <v>313</v>
      </c>
      <c r="AA24" s="1237">
        <v>220</v>
      </c>
      <c r="AB24" s="168">
        <f t="shared" si="5"/>
        <v>26</v>
      </c>
      <c r="AC24" s="1237">
        <v>16</v>
      </c>
      <c r="AD24" s="1237">
        <v>10</v>
      </c>
      <c r="AE24" s="168">
        <f t="shared" si="6"/>
        <v>1059</v>
      </c>
      <c r="AF24" s="1237">
        <v>561</v>
      </c>
      <c r="AG24" s="1237">
        <v>498</v>
      </c>
      <c r="AH24" s="168">
        <f t="shared" si="7"/>
        <v>198</v>
      </c>
      <c r="AI24" s="1237">
        <v>110</v>
      </c>
      <c r="AJ24" s="1237">
        <v>88</v>
      </c>
      <c r="AK24" s="168">
        <f t="shared" si="8"/>
        <v>248</v>
      </c>
      <c r="AL24" s="1237">
        <v>135</v>
      </c>
      <c r="AM24" s="1237">
        <v>113</v>
      </c>
      <c r="AN24" s="452" t="s">
        <v>215</v>
      </c>
      <c r="AO24" s="451" t="s">
        <v>214</v>
      </c>
      <c r="AP24" s="168">
        <f t="shared" si="9"/>
        <v>174</v>
      </c>
      <c r="AQ24" s="1237">
        <v>101</v>
      </c>
      <c r="AR24" s="1237">
        <v>73</v>
      </c>
      <c r="AS24" s="168">
        <f t="shared" si="10"/>
        <v>77</v>
      </c>
      <c r="AT24" s="1237">
        <v>45</v>
      </c>
      <c r="AU24" s="1237">
        <v>32</v>
      </c>
      <c r="AV24" s="168">
        <f t="shared" si="11"/>
        <v>96</v>
      </c>
      <c r="AW24" s="1237">
        <v>48</v>
      </c>
      <c r="AX24" s="1237">
        <v>48</v>
      </c>
      <c r="AY24" s="168">
        <f t="shared" si="12"/>
        <v>673</v>
      </c>
      <c r="AZ24" s="1237">
        <v>389</v>
      </c>
      <c r="BA24" s="1237">
        <v>284</v>
      </c>
      <c r="BB24" s="168">
        <f t="shared" si="13"/>
        <v>68</v>
      </c>
      <c r="BC24" s="1237">
        <v>40</v>
      </c>
      <c r="BD24" s="1237">
        <v>28</v>
      </c>
      <c r="BE24" s="452" t="s">
        <v>215</v>
      </c>
    </row>
    <row r="25" spans="1:57" s="159" customFormat="1" ht="28.5" customHeight="1">
      <c r="A25" s="451" t="s">
        <v>216</v>
      </c>
      <c r="B25" s="168">
        <f t="shared" si="18"/>
        <v>9792</v>
      </c>
      <c r="C25" s="168">
        <f t="shared" si="1"/>
        <v>5310</v>
      </c>
      <c r="D25" s="168">
        <f t="shared" si="1"/>
        <v>4482</v>
      </c>
      <c r="E25" s="168">
        <f t="shared" si="14"/>
        <v>960</v>
      </c>
      <c r="F25" s="1237">
        <v>508</v>
      </c>
      <c r="G25" s="1237">
        <v>452</v>
      </c>
      <c r="H25" s="168">
        <f t="shared" si="15"/>
        <v>797</v>
      </c>
      <c r="I25" s="1237">
        <v>444</v>
      </c>
      <c r="J25" s="1237">
        <v>353</v>
      </c>
      <c r="K25" s="168">
        <f t="shared" si="16"/>
        <v>3713</v>
      </c>
      <c r="L25" s="1237">
        <v>1992</v>
      </c>
      <c r="M25" s="1237">
        <v>1721</v>
      </c>
      <c r="N25" s="168">
        <f t="shared" si="17"/>
        <v>272</v>
      </c>
      <c r="O25" s="1237">
        <v>149</v>
      </c>
      <c r="P25" s="1237">
        <v>123</v>
      </c>
      <c r="Q25" s="168">
        <f t="shared" si="2"/>
        <v>59</v>
      </c>
      <c r="R25" s="1237">
        <v>34</v>
      </c>
      <c r="S25" s="1237">
        <v>25</v>
      </c>
      <c r="T25" s="452" t="s">
        <v>217</v>
      </c>
      <c r="U25" s="451" t="s">
        <v>216</v>
      </c>
      <c r="V25" s="168">
        <f t="shared" si="3"/>
        <v>207</v>
      </c>
      <c r="W25" s="1237">
        <v>99</v>
      </c>
      <c r="X25" s="1237">
        <v>108</v>
      </c>
      <c r="Y25" s="168">
        <f t="shared" si="4"/>
        <v>612</v>
      </c>
      <c r="Z25" s="1237">
        <v>336</v>
      </c>
      <c r="AA25" s="1237">
        <v>276</v>
      </c>
      <c r="AB25" s="168">
        <f t="shared" si="5"/>
        <v>39</v>
      </c>
      <c r="AC25" s="1237">
        <v>20</v>
      </c>
      <c r="AD25" s="1237">
        <v>19</v>
      </c>
      <c r="AE25" s="168">
        <f t="shared" si="6"/>
        <v>1268</v>
      </c>
      <c r="AF25" s="1237">
        <v>689</v>
      </c>
      <c r="AG25" s="1237">
        <v>579</v>
      </c>
      <c r="AH25" s="168">
        <f t="shared" si="7"/>
        <v>259</v>
      </c>
      <c r="AI25" s="1237">
        <v>135</v>
      </c>
      <c r="AJ25" s="1237">
        <v>124</v>
      </c>
      <c r="AK25" s="168">
        <f t="shared" si="8"/>
        <v>270</v>
      </c>
      <c r="AL25" s="1237">
        <v>146</v>
      </c>
      <c r="AM25" s="1237">
        <v>124</v>
      </c>
      <c r="AN25" s="452" t="s">
        <v>217</v>
      </c>
      <c r="AO25" s="451" t="s">
        <v>216</v>
      </c>
      <c r="AP25" s="168">
        <f t="shared" si="9"/>
        <v>222</v>
      </c>
      <c r="AQ25" s="1237">
        <v>132</v>
      </c>
      <c r="AR25" s="1237">
        <v>90</v>
      </c>
      <c r="AS25" s="168">
        <f t="shared" si="10"/>
        <v>110</v>
      </c>
      <c r="AT25" s="1237">
        <v>62</v>
      </c>
      <c r="AU25" s="1237">
        <v>48</v>
      </c>
      <c r="AV25" s="168">
        <f t="shared" si="11"/>
        <v>124</v>
      </c>
      <c r="AW25" s="1237">
        <v>76</v>
      </c>
      <c r="AX25" s="1237">
        <v>48</v>
      </c>
      <c r="AY25" s="168">
        <f t="shared" si="12"/>
        <v>786</v>
      </c>
      <c r="AZ25" s="1237">
        <v>438</v>
      </c>
      <c r="BA25" s="1237">
        <v>348</v>
      </c>
      <c r="BB25" s="168">
        <f t="shared" si="13"/>
        <v>94</v>
      </c>
      <c r="BC25" s="1237">
        <v>50</v>
      </c>
      <c r="BD25" s="1237">
        <v>44</v>
      </c>
      <c r="BE25" s="452" t="s">
        <v>217</v>
      </c>
    </row>
    <row r="26" spans="1:57" s="159" customFormat="1" ht="28.5" customHeight="1" thickBot="1">
      <c r="A26" s="453" t="s">
        <v>218</v>
      </c>
      <c r="B26" s="168">
        <f t="shared" si="18"/>
        <v>11015</v>
      </c>
      <c r="C26" s="168">
        <f t="shared" si="1"/>
        <v>5942</v>
      </c>
      <c r="D26" s="168">
        <f t="shared" si="1"/>
        <v>5073</v>
      </c>
      <c r="E26" s="168">
        <f>F26+G26</f>
        <v>1072</v>
      </c>
      <c r="F26" s="1237">
        <v>547</v>
      </c>
      <c r="G26" s="1237">
        <v>525</v>
      </c>
      <c r="H26" s="1239">
        <f t="shared" si="15"/>
        <v>796</v>
      </c>
      <c r="I26" s="1237">
        <v>424</v>
      </c>
      <c r="J26" s="1237">
        <v>372</v>
      </c>
      <c r="K26" s="168">
        <f t="shared" si="16"/>
        <v>4370</v>
      </c>
      <c r="L26" s="1237">
        <v>2314</v>
      </c>
      <c r="M26" s="1237">
        <v>2056</v>
      </c>
      <c r="N26" s="168">
        <f t="shared" si="17"/>
        <v>292</v>
      </c>
      <c r="O26" s="1237">
        <v>175</v>
      </c>
      <c r="P26" s="1237">
        <v>117</v>
      </c>
      <c r="Q26" s="168">
        <f t="shared" si="2"/>
        <v>58</v>
      </c>
      <c r="R26" s="1237">
        <v>32</v>
      </c>
      <c r="S26" s="1237">
        <v>26</v>
      </c>
      <c r="T26" s="454" t="s">
        <v>219</v>
      </c>
      <c r="U26" s="453" t="s">
        <v>218</v>
      </c>
      <c r="V26" s="168">
        <f t="shared" si="3"/>
        <v>193</v>
      </c>
      <c r="W26" s="1237">
        <v>105</v>
      </c>
      <c r="X26" s="1237">
        <v>88</v>
      </c>
      <c r="Y26" s="168">
        <f t="shared" si="4"/>
        <v>664</v>
      </c>
      <c r="Z26" s="1237">
        <v>385</v>
      </c>
      <c r="AA26" s="1237">
        <v>279</v>
      </c>
      <c r="AB26" s="168">
        <f t="shared" si="5"/>
        <v>43</v>
      </c>
      <c r="AC26" s="1237">
        <v>23</v>
      </c>
      <c r="AD26" s="1237">
        <v>20</v>
      </c>
      <c r="AE26" s="168">
        <f t="shared" si="6"/>
        <v>1400</v>
      </c>
      <c r="AF26" s="1237">
        <v>757</v>
      </c>
      <c r="AG26" s="1237">
        <v>643</v>
      </c>
      <c r="AH26" s="168">
        <f t="shared" si="7"/>
        <v>309</v>
      </c>
      <c r="AI26" s="1237">
        <v>169</v>
      </c>
      <c r="AJ26" s="1237">
        <v>140</v>
      </c>
      <c r="AK26" s="168">
        <f t="shared" si="8"/>
        <v>281</v>
      </c>
      <c r="AL26" s="1237">
        <v>153</v>
      </c>
      <c r="AM26" s="1237">
        <v>128</v>
      </c>
      <c r="AN26" s="454" t="s">
        <v>219</v>
      </c>
      <c r="AO26" s="453" t="s">
        <v>218</v>
      </c>
      <c r="AP26" s="168">
        <f t="shared" si="9"/>
        <v>285</v>
      </c>
      <c r="AQ26" s="1237">
        <v>164</v>
      </c>
      <c r="AR26" s="1237">
        <v>121</v>
      </c>
      <c r="AS26" s="168">
        <f t="shared" si="10"/>
        <v>111</v>
      </c>
      <c r="AT26" s="1237">
        <v>65</v>
      </c>
      <c r="AU26" s="1237">
        <v>46</v>
      </c>
      <c r="AV26" s="168">
        <f t="shared" si="11"/>
        <v>141</v>
      </c>
      <c r="AW26" s="1237">
        <v>76</v>
      </c>
      <c r="AX26" s="1237">
        <v>65</v>
      </c>
      <c r="AY26" s="168">
        <f t="shared" si="12"/>
        <v>905</v>
      </c>
      <c r="AZ26" s="1237">
        <v>507</v>
      </c>
      <c r="BA26" s="1237">
        <v>398</v>
      </c>
      <c r="BB26" s="168">
        <f t="shared" si="13"/>
        <v>95</v>
      </c>
      <c r="BC26" s="1237">
        <v>46</v>
      </c>
      <c r="BD26" s="1237">
        <v>49</v>
      </c>
      <c r="BE26" s="454" t="s">
        <v>219</v>
      </c>
    </row>
    <row r="27" spans="1:57" s="393" customFormat="1" ht="11.1" customHeight="1">
      <c r="A27" s="355" t="s">
        <v>242</v>
      </c>
      <c r="B27" s="356"/>
      <c r="C27" s="356"/>
      <c r="D27" s="356"/>
      <c r="E27" s="356"/>
      <c r="F27" s="356"/>
      <c r="G27" s="356"/>
      <c r="H27" s="1346"/>
      <c r="I27" s="356"/>
      <c r="J27" s="356"/>
      <c r="K27" s="356"/>
      <c r="L27" s="356"/>
      <c r="M27" s="356"/>
      <c r="N27" s="355"/>
      <c r="O27" s="355"/>
      <c r="P27" s="355"/>
      <c r="Q27" s="357"/>
      <c r="R27" s="357"/>
      <c r="S27" s="357"/>
      <c r="T27" s="435" t="s">
        <v>129</v>
      </c>
      <c r="U27" s="355" t="s">
        <v>242</v>
      </c>
      <c r="V27" s="357"/>
      <c r="W27" s="357"/>
      <c r="X27" s="357"/>
      <c r="Y27" s="435"/>
      <c r="Z27" s="435"/>
      <c r="AA27" s="435"/>
      <c r="AB27" s="435"/>
      <c r="AC27" s="435"/>
      <c r="AD27" s="435"/>
      <c r="AE27" s="356"/>
      <c r="AF27" s="356"/>
      <c r="AG27" s="356"/>
      <c r="AH27" s="356"/>
      <c r="AI27" s="356"/>
      <c r="AJ27" s="356"/>
      <c r="AK27" s="356"/>
      <c r="AL27" s="356"/>
      <c r="AM27" s="356"/>
      <c r="AN27" s="435" t="s">
        <v>129</v>
      </c>
      <c r="AO27" s="355" t="s">
        <v>242</v>
      </c>
      <c r="AP27" s="356"/>
      <c r="AQ27" s="356"/>
      <c r="AR27" s="356"/>
      <c r="AS27" s="355"/>
      <c r="AT27" s="355"/>
      <c r="AU27" s="355"/>
      <c r="AV27" s="357"/>
      <c r="AW27" s="357"/>
      <c r="AX27" s="357"/>
      <c r="AY27" s="357"/>
      <c r="AZ27" s="357"/>
      <c r="BA27" s="357"/>
      <c r="BB27" s="355"/>
      <c r="BC27" s="355"/>
      <c r="BD27" s="355"/>
      <c r="BE27" s="435" t="s">
        <v>129</v>
      </c>
    </row>
    <row r="28" spans="1:57" s="256" customFormat="1" ht="10.5">
      <c r="A28" s="254" t="s">
        <v>1115</v>
      </c>
      <c r="B28" s="395"/>
      <c r="C28" s="395"/>
      <c r="D28" s="395"/>
      <c r="E28" s="395"/>
      <c r="F28" s="395"/>
      <c r="G28" s="395"/>
      <c r="H28" s="1346"/>
      <c r="I28" s="395"/>
      <c r="J28" s="395"/>
      <c r="K28" s="352"/>
      <c r="L28" s="352"/>
      <c r="M28" s="352"/>
      <c r="N28" s="352"/>
      <c r="O28" s="352"/>
      <c r="P28" s="352"/>
      <c r="Q28" s="436"/>
      <c r="R28" s="436"/>
      <c r="S28" s="436"/>
      <c r="T28" s="396"/>
      <c r="U28" s="254" t="s">
        <v>1115</v>
      </c>
      <c r="V28" s="254"/>
      <c r="W28" s="254"/>
      <c r="X28" s="254"/>
      <c r="Y28" s="254"/>
      <c r="Z28" s="254"/>
      <c r="AA28" s="254"/>
      <c r="AB28" s="254"/>
      <c r="AC28" s="254"/>
      <c r="AD28" s="254"/>
      <c r="AE28" s="395"/>
      <c r="AF28" s="395"/>
      <c r="AG28" s="395"/>
      <c r="AH28" s="395"/>
      <c r="AI28" s="395"/>
      <c r="AJ28" s="395"/>
      <c r="AK28" s="395"/>
      <c r="AL28" s="395"/>
      <c r="AM28" s="395"/>
      <c r="AN28" s="396"/>
      <c r="AO28" s="254" t="s">
        <v>1911</v>
      </c>
      <c r="AP28" s="352"/>
      <c r="AQ28" s="352"/>
      <c r="AR28" s="352"/>
      <c r="AS28" s="352"/>
      <c r="AT28" s="352"/>
      <c r="AU28" s="352"/>
      <c r="AV28" s="436"/>
      <c r="AW28" s="436"/>
      <c r="AX28" s="436"/>
      <c r="AY28" s="254"/>
      <c r="AZ28" s="254"/>
      <c r="BA28" s="254"/>
      <c r="BB28" s="254"/>
      <c r="BC28" s="254"/>
      <c r="BD28" s="254"/>
      <c r="BE28" s="396"/>
    </row>
    <row r="29" spans="1:57" s="159" customFormat="1">
      <c r="A29" s="201"/>
      <c r="B29" s="456"/>
      <c r="C29" s="456"/>
      <c r="D29" s="456"/>
      <c r="E29" s="201"/>
      <c r="F29" s="201"/>
      <c r="G29" s="201"/>
      <c r="H29" s="201"/>
      <c r="I29" s="201"/>
      <c r="J29" s="201"/>
      <c r="K29" s="201"/>
      <c r="L29" s="201"/>
      <c r="M29" s="201"/>
      <c r="N29" s="202"/>
      <c r="O29" s="202"/>
      <c r="P29" s="202"/>
      <c r="Q29" s="203"/>
      <c r="R29" s="203"/>
      <c r="S29" s="203"/>
      <c r="T29" s="205"/>
      <c r="U29" s="201"/>
      <c r="V29" s="201"/>
      <c r="W29" s="201"/>
      <c r="X29" s="201">
        <v>1355951</v>
      </c>
      <c r="Y29" s="204"/>
      <c r="Z29" s="204"/>
      <c r="AA29" s="204"/>
      <c r="AB29" s="204"/>
      <c r="AC29" s="204"/>
      <c r="AD29" s="204"/>
      <c r="AE29" s="205"/>
      <c r="AF29" s="205"/>
      <c r="AG29" s="205"/>
      <c r="AH29" s="204"/>
      <c r="AI29" s="204"/>
      <c r="AJ29" s="204"/>
      <c r="AK29" s="206"/>
      <c r="AL29" s="206"/>
      <c r="AM29" s="206"/>
      <c r="AN29" s="205"/>
      <c r="AO29" s="201"/>
      <c r="AP29" s="161"/>
      <c r="AQ29" s="161"/>
      <c r="AR29" s="161"/>
      <c r="AS29" s="201"/>
      <c r="AT29" s="201"/>
      <c r="AU29" s="201"/>
      <c r="AV29" s="201"/>
      <c r="AW29" s="201"/>
      <c r="AX29" s="201"/>
      <c r="BE29" s="205"/>
    </row>
    <row r="30" spans="1:57" s="159" customFormat="1">
      <c r="A30" s="201"/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2"/>
      <c r="O30" s="202"/>
      <c r="P30" s="202"/>
      <c r="Q30" s="203"/>
      <c r="R30" s="203"/>
      <c r="S30" s="203"/>
      <c r="T30" s="205"/>
      <c r="U30" s="201"/>
      <c r="V30" s="201"/>
      <c r="W30" s="201"/>
      <c r="X30" s="201"/>
      <c r="Y30" s="204"/>
      <c r="Z30" s="204"/>
      <c r="AA30" s="204"/>
      <c r="AB30" s="204"/>
      <c r="AC30" s="204"/>
      <c r="AD30" s="204"/>
      <c r="AE30" s="205"/>
      <c r="AF30" s="205"/>
      <c r="AG30" s="205"/>
      <c r="AH30" s="204"/>
      <c r="AI30" s="204"/>
      <c r="AJ30" s="204"/>
      <c r="AK30" s="206"/>
      <c r="AL30" s="206"/>
      <c r="AM30" s="206"/>
      <c r="AN30" s="205"/>
      <c r="AO30" s="201"/>
      <c r="AP30" s="161"/>
      <c r="AQ30" s="161"/>
      <c r="AR30" s="161"/>
      <c r="AS30" s="201"/>
      <c r="AT30" s="201"/>
      <c r="AU30" s="201"/>
      <c r="AV30" s="201"/>
      <c r="AW30" s="201"/>
      <c r="AX30" s="201"/>
      <c r="BE30" s="205"/>
    </row>
    <row r="31" spans="1:57" s="159" customForma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2"/>
      <c r="O31" s="202"/>
      <c r="P31" s="202"/>
      <c r="Q31" s="203"/>
      <c r="R31" s="203"/>
      <c r="S31" s="203"/>
      <c r="T31" s="205"/>
      <c r="U31" s="201"/>
      <c r="V31" s="201"/>
      <c r="W31" s="201"/>
      <c r="X31" s="201"/>
      <c r="Y31" s="204"/>
      <c r="Z31" s="204"/>
      <c r="AA31" s="204"/>
      <c r="AB31" s="204"/>
      <c r="AC31" s="204"/>
      <c r="AD31" s="204"/>
      <c r="AE31" s="205"/>
      <c r="AF31" s="205"/>
      <c r="AG31" s="205"/>
      <c r="AH31" s="204"/>
      <c r="AI31" s="204"/>
      <c r="AJ31" s="204"/>
      <c r="AK31" s="206"/>
      <c r="AL31" s="206"/>
      <c r="AM31" s="206"/>
      <c r="AN31" s="205"/>
      <c r="AO31" s="201"/>
      <c r="AP31" s="161"/>
      <c r="AQ31" s="161"/>
      <c r="AR31" s="161"/>
      <c r="AS31" s="201"/>
      <c r="AT31" s="201"/>
      <c r="AU31" s="201"/>
      <c r="AV31" s="201"/>
      <c r="AW31" s="201"/>
      <c r="AX31" s="201"/>
      <c r="BE31" s="205"/>
    </row>
    <row r="32" spans="1:57" s="159" customFormat="1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202"/>
      <c r="P32" s="202"/>
      <c r="Q32" s="203"/>
      <c r="R32" s="203"/>
      <c r="S32" s="203"/>
      <c r="T32" s="205"/>
      <c r="U32" s="201"/>
      <c r="V32" s="201"/>
      <c r="W32" s="201"/>
      <c r="X32" s="201"/>
      <c r="Y32" s="204"/>
      <c r="Z32" s="204"/>
      <c r="AA32" s="204"/>
      <c r="AB32" s="204"/>
      <c r="AC32" s="204"/>
      <c r="AD32" s="204"/>
      <c r="AE32" s="205"/>
      <c r="AF32" s="205"/>
      <c r="AG32" s="205"/>
      <c r="AH32" s="204"/>
      <c r="AI32" s="204"/>
      <c r="AJ32" s="204"/>
      <c r="AK32" s="206"/>
      <c r="AL32" s="206"/>
      <c r="AM32" s="206"/>
      <c r="AN32" s="205"/>
      <c r="AO32" s="201"/>
      <c r="AP32" s="161"/>
      <c r="AQ32" s="161"/>
      <c r="AR32" s="161"/>
      <c r="AS32" s="201"/>
      <c r="AT32" s="201"/>
      <c r="AU32" s="201"/>
      <c r="AV32" s="201"/>
      <c r="AW32" s="201"/>
      <c r="AX32" s="201"/>
      <c r="BE32" s="205"/>
    </row>
    <row r="33" spans="1:57" s="159" customForma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02"/>
      <c r="P33" s="202"/>
      <c r="Q33" s="203"/>
      <c r="R33" s="203"/>
      <c r="S33" s="203"/>
      <c r="T33" s="205"/>
      <c r="U33" s="201"/>
      <c r="V33" s="201"/>
      <c r="W33" s="201"/>
      <c r="X33" s="201"/>
      <c r="Y33" s="204"/>
      <c r="Z33" s="204"/>
      <c r="AA33" s="204"/>
      <c r="AB33" s="204"/>
      <c r="AC33" s="204"/>
      <c r="AD33" s="204"/>
      <c r="AE33" s="205"/>
      <c r="AF33" s="205"/>
      <c r="AG33" s="205"/>
      <c r="AH33" s="204"/>
      <c r="AI33" s="204"/>
      <c r="AJ33" s="204"/>
      <c r="AK33" s="206"/>
      <c r="AL33" s="206"/>
      <c r="AM33" s="206"/>
      <c r="AN33" s="205"/>
      <c r="AO33" s="201"/>
      <c r="AP33" s="161"/>
      <c r="AQ33" s="161"/>
      <c r="AR33" s="161"/>
      <c r="AS33" s="201"/>
      <c r="AT33" s="201"/>
      <c r="AU33" s="201"/>
      <c r="AV33" s="201"/>
      <c r="AW33" s="201"/>
      <c r="AX33" s="201"/>
      <c r="BE33" s="205"/>
    </row>
    <row r="34" spans="1:57" s="159" customFormat="1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O34" s="202"/>
      <c r="P34" s="202"/>
      <c r="Q34" s="203"/>
      <c r="R34" s="203"/>
      <c r="S34" s="203"/>
      <c r="T34" s="205"/>
      <c r="U34" s="201"/>
      <c r="V34" s="201"/>
      <c r="W34" s="201"/>
      <c r="X34" s="201"/>
      <c r="Y34" s="204"/>
      <c r="Z34" s="204"/>
      <c r="AA34" s="204"/>
      <c r="AB34" s="204"/>
      <c r="AC34" s="204"/>
      <c r="AD34" s="204"/>
      <c r="AE34" s="205"/>
      <c r="AF34" s="205"/>
      <c r="AG34" s="205"/>
      <c r="AH34" s="204"/>
      <c r="AI34" s="204"/>
      <c r="AJ34" s="204"/>
      <c r="AK34" s="206"/>
      <c r="AL34" s="206"/>
      <c r="AM34" s="206"/>
      <c r="AN34" s="205"/>
      <c r="AO34" s="201"/>
      <c r="AP34" s="161"/>
      <c r="AQ34" s="161"/>
      <c r="AR34" s="161"/>
      <c r="AS34" s="201"/>
      <c r="AT34" s="201"/>
      <c r="AU34" s="201"/>
      <c r="AV34" s="201"/>
      <c r="AW34" s="201"/>
      <c r="AX34" s="201"/>
      <c r="BE34" s="205"/>
    </row>
    <row r="35" spans="1:57" s="159" customFormat="1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2"/>
      <c r="O35" s="202"/>
      <c r="P35" s="202"/>
      <c r="Q35" s="203"/>
      <c r="R35" s="203"/>
      <c r="S35" s="203"/>
      <c r="T35" s="205"/>
      <c r="U35" s="201"/>
      <c r="V35" s="201"/>
      <c r="W35" s="201"/>
      <c r="X35" s="201"/>
      <c r="Y35" s="204"/>
      <c r="Z35" s="204"/>
      <c r="AA35" s="204"/>
      <c r="AB35" s="204"/>
      <c r="AC35" s="204"/>
      <c r="AD35" s="204"/>
      <c r="AE35" s="205"/>
      <c r="AF35" s="205"/>
      <c r="AG35" s="205"/>
      <c r="AH35" s="204"/>
      <c r="AI35" s="204"/>
      <c r="AJ35" s="204"/>
      <c r="AK35" s="206"/>
      <c r="AL35" s="206"/>
      <c r="AM35" s="206"/>
      <c r="AN35" s="205"/>
      <c r="AO35" s="201"/>
      <c r="AP35" s="161"/>
      <c r="AQ35" s="161"/>
      <c r="AR35" s="161"/>
      <c r="AS35" s="201"/>
      <c r="AT35" s="201"/>
      <c r="AU35" s="201"/>
      <c r="AV35" s="201"/>
      <c r="AW35" s="201"/>
      <c r="AX35" s="201"/>
      <c r="BE35" s="205"/>
    </row>
    <row r="36" spans="1:57" s="159" customFormat="1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2"/>
      <c r="O36" s="202"/>
      <c r="P36" s="202"/>
      <c r="Q36" s="203"/>
      <c r="R36" s="203"/>
      <c r="S36" s="203"/>
      <c r="T36" s="205"/>
      <c r="U36" s="201"/>
      <c r="V36" s="201"/>
      <c r="W36" s="201"/>
      <c r="X36" s="201"/>
      <c r="Y36" s="204"/>
      <c r="Z36" s="204"/>
      <c r="AA36" s="204"/>
      <c r="AB36" s="204"/>
      <c r="AC36" s="204"/>
      <c r="AD36" s="204"/>
      <c r="AE36" s="205"/>
      <c r="AF36" s="205"/>
      <c r="AG36" s="205"/>
      <c r="AH36" s="204"/>
      <c r="AI36" s="204"/>
      <c r="AJ36" s="204"/>
      <c r="AK36" s="206"/>
      <c r="AL36" s="206"/>
      <c r="AM36" s="206"/>
      <c r="AN36" s="205"/>
      <c r="AO36" s="201"/>
      <c r="AP36" s="161"/>
      <c r="AQ36" s="161"/>
      <c r="AR36" s="161"/>
      <c r="AS36" s="201"/>
      <c r="AT36" s="201"/>
      <c r="AU36" s="201"/>
      <c r="AV36" s="201"/>
      <c r="AW36" s="201"/>
      <c r="AX36" s="201"/>
      <c r="BE36" s="205"/>
    </row>
    <row r="37" spans="1:57" s="159" customFormat="1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2"/>
      <c r="O37" s="202"/>
      <c r="P37" s="202"/>
      <c r="Q37" s="203"/>
      <c r="R37" s="203"/>
      <c r="S37" s="203"/>
      <c r="T37" s="205"/>
      <c r="U37" s="201"/>
      <c r="V37" s="201"/>
      <c r="W37" s="201"/>
      <c r="X37" s="201"/>
      <c r="Y37" s="204"/>
      <c r="Z37" s="204"/>
      <c r="AA37" s="204"/>
      <c r="AB37" s="204"/>
      <c r="AC37" s="204"/>
      <c r="AD37" s="204"/>
      <c r="AE37" s="205"/>
      <c r="AF37" s="205"/>
      <c r="AG37" s="205"/>
      <c r="AH37" s="204"/>
      <c r="AI37" s="204"/>
      <c r="AJ37" s="204"/>
      <c r="AK37" s="206"/>
      <c r="AL37" s="206"/>
      <c r="AM37" s="206"/>
      <c r="AN37" s="205"/>
      <c r="AO37" s="201"/>
      <c r="AP37" s="161"/>
      <c r="AQ37" s="161"/>
      <c r="AR37" s="161"/>
      <c r="AS37" s="201"/>
      <c r="AT37" s="201"/>
      <c r="AU37" s="201"/>
      <c r="AV37" s="201"/>
      <c r="AW37" s="201"/>
      <c r="AX37" s="201"/>
      <c r="BE37" s="205"/>
    </row>
    <row r="38" spans="1:57" s="159" customFormat="1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2"/>
      <c r="O38" s="202"/>
      <c r="P38" s="202"/>
      <c r="Q38" s="203"/>
      <c r="R38" s="203"/>
      <c r="S38" s="203"/>
      <c r="T38" s="205"/>
      <c r="U38" s="201"/>
      <c r="V38" s="201"/>
      <c r="W38" s="201"/>
      <c r="X38" s="201"/>
      <c r="Y38" s="204"/>
      <c r="Z38" s="204"/>
      <c r="AA38" s="204"/>
      <c r="AB38" s="204"/>
      <c r="AC38" s="204"/>
      <c r="AD38" s="204"/>
      <c r="AE38" s="205"/>
      <c r="AF38" s="205"/>
      <c r="AG38" s="205"/>
      <c r="AH38" s="204"/>
      <c r="AI38" s="204"/>
      <c r="AJ38" s="204"/>
      <c r="AK38" s="206"/>
      <c r="AL38" s="206"/>
      <c r="AM38" s="206"/>
      <c r="AN38" s="205"/>
      <c r="AO38" s="201"/>
      <c r="AP38" s="161"/>
      <c r="AQ38" s="161"/>
      <c r="AR38" s="161"/>
      <c r="AS38" s="201"/>
      <c r="AT38" s="201"/>
      <c r="AU38" s="201"/>
      <c r="AV38" s="201"/>
      <c r="AW38" s="201"/>
      <c r="AX38" s="201"/>
      <c r="BE38" s="205"/>
    </row>
    <row r="39" spans="1:57" s="159" customFormat="1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2"/>
      <c r="O39" s="202"/>
      <c r="P39" s="202"/>
      <c r="Q39" s="203"/>
      <c r="R39" s="203"/>
      <c r="S39" s="203"/>
      <c r="T39" s="205"/>
      <c r="U39" s="201"/>
      <c r="V39" s="201"/>
      <c r="W39" s="201"/>
      <c r="X39" s="201"/>
      <c r="Y39" s="204"/>
      <c r="Z39" s="204"/>
      <c r="AA39" s="204"/>
      <c r="AB39" s="204"/>
      <c r="AC39" s="204"/>
      <c r="AD39" s="204"/>
      <c r="AE39" s="205"/>
      <c r="AF39" s="205"/>
      <c r="AG39" s="205"/>
      <c r="AH39" s="204"/>
      <c r="AI39" s="204"/>
      <c r="AJ39" s="204"/>
      <c r="AK39" s="206"/>
      <c r="AL39" s="206"/>
      <c r="AM39" s="206"/>
      <c r="AN39" s="205"/>
      <c r="AO39" s="201"/>
      <c r="AP39" s="161"/>
      <c r="AQ39" s="161"/>
      <c r="AR39" s="161"/>
      <c r="AS39" s="201"/>
      <c r="AT39" s="201"/>
      <c r="AU39" s="201"/>
      <c r="AV39" s="201"/>
      <c r="AW39" s="201"/>
      <c r="AX39" s="201"/>
      <c r="BE39" s="205"/>
    </row>
    <row r="40" spans="1:57" s="159" customFormat="1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2"/>
      <c r="O40" s="202"/>
      <c r="P40" s="202"/>
      <c r="Q40" s="203"/>
      <c r="R40" s="203"/>
      <c r="S40" s="203"/>
      <c r="T40" s="205"/>
      <c r="U40" s="201"/>
      <c r="V40" s="201"/>
      <c r="W40" s="201"/>
      <c r="X40" s="201"/>
      <c r="Y40" s="204"/>
      <c r="Z40" s="204"/>
      <c r="AA40" s="204"/>
      <c r="AB40" s="204"/>
      <c r="AC40" s="204"/>
      <c r="AD40" s="204"/>
      <c r="AE40" s="205"/>
      <c r="AF40" s="205"/>
      <c r="AG40" s="205"/>
      <c r="AH40" s="204"/>
      <c r="AI40" s="204"/>
      <c r="AJ40" s="204"/>
      <c r="AK40" s="206"/>
      <c r="AL40" s="206"/>
      <c r="AM40" s="206"/>
      <c r="AN40" s="205"/>
      <c r="AO40" s="201"/>
      <c r="AP40" s="161"/>
      <c r="AQ40" s="161"/>
      <c r="AR40" s="161"/>
      <c r="AS40" s="201"/>
      <c r="AT40" s="201"/>
      <c r="AU40" s="201"/>
      <c r="AV40" s="201"/>
      <c r="AW40" s="201"/>
      <c r="AX40" s="201"/>
      <c r="BE40" s="205"/>
    </row>
    <row r="41" spans="1:57" s="159" customFormat="1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2"/>
      <c r="O41" s="202"/>
      <c r="P41" s="202"/>
      <c r="Q41" s="203"/>
      <c r="R41" s="203"/>
      <c r="S41" s="203"/>
      <c r="T41" s="205"/>
      <c r="U41" s="201"/>
      <c r="V41" s="201"/>
      <c r="W41" s="201"/>
      <c r="X41" s="201"/>
      <c r="Y41" s="204"/>
      <c r="Z41" s="204"/>
      <c r="AA41" s="204"/>
      <c r="AB41" s="204"/>
      <c r="AC41" s="204"/>
      <c r="AD41" s="204"/>
      <c r="AE41" s="205"/>
      <c r="AF41" s="205"/>
      <c r="AG41" s="205"/>
      <c r="AH41" s="204"/>
      <c r="AI41" s="204"/>
      <c r="AJ41" s="204"/>
      <c r="AK41" s="206"/>
      <c r="AL41" s="206"/>
      <c r="AM41" s="206"/>
      <c r="AN41" s="205"/>
      <c r="AO41" s="201"/>
      <c r="AP41" s="161"/>
      <c r="AQ41" s="161"/>
      <c r="AR41" s="161"/>
      <c r="AS41" s="201"/>
      <c r="AT41" s="201"/>
      <c r="AU41" s="201"/>
      <c r="AV41" s="201"/>
      <c r="AW41" s="201"/>
      <c r="AX41" s="201"/>
      <c r="BE41" s="205"/>
    </row>
    <row r="42" spans="1:57" s="159" customFormat="1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202"/>
      <c r="P42" s="202"/>
      <c r="Q42" s="203"/>
      <c r="R42" s="203"/>
      <c r="S42" s="203"/>
      <c r="T42" s="205"/>
      <c r="U42" s="201"/>
      <c r="V42" s="201"/>
      <c r="W42" s="201"/>
      <c r="X42" s="201"/>
      <c r="Y42" s="204"/>
      <c r="Z42" s="204"/>
      <c r="AA42" s="204"/>
      <c r="AB42" s="204"/>
      <c r="AC42" s="204"/>
      <c r="AD42" s="204"/>
      <c r="AE42" s="205"/>
      <c r="AF42" s="205"/>
      <c r="AG42" s="205"/>
      <c r="AH42" s="204"/>
      <c r="AI42" s="204"/>
      <c r="AJ42" s="204"/>
      <c r="AK42" s="206"/>
      <c r="AL42" s="206"/>
      <c r="AM42" s="206"/>
      <c r="AN42" s="205"/>
      <c r="AO42" s="201"/>
      <c r="AP42" s="161"/>
      <c r="AQ42" s="161"/>
      <c r="AR42" s="161"/>
      <c r="AS42" s="201"/>
      <c r="AT42" s="201"/>
      <c r="AU42" s="201"/>
      <c r="AV42" s="201"/>
      <c r="AW42" s="201"/>
      <c r="AX42" s="201"/>
      <c r="BE42" s="205"/>
    </row>
    <row r="43" spans="1:57" s="159" customFormat="1">
      <c r="A43" s="201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2"/>
      <c r="O43" s="202"/>
      <c r="P43" s="202"/>
      <c r="Q43" s="203"/>
      <c r="R43" s="203"/>
      <c r="S43" s="203"/>
      <c r="T43" s="205"/>
      <c r="U43" s="201"/>
      <c r="V43" s="201"/>
      <c r="W43" s="201"/>
      <c r="X43" s="201"/>
      <c r="Y43" s="204"/>
      <c r="Z43" s="204"/>
      <c r="AA43" s="204"/>
      <c r="AB43" s="204"/>
      <c r="AC43" s="204"/>
      <c r="AD43" s="204"/>
      <c r="AE43" s="205"/>
      <c r="AF43" s="205"/>
      <c r="AG43" s="205"/>
      <c r="AH43" s="204"/>
      <c r="AI43" s="204"/>
      <c r="AJ43" s="204"/>
      <c r="AK43" s="206"/>
      <c r="AL43" s="206"/>
      <c r="AM43" s="206"/>
      <c r="AN43" s="205"/>
      <c r="AO43" s="201"/>
      <c r="AP43" s="161"/>
      <c r="AQ43" s="161"/>
      <c r="AR43" s="161"/>
      <c r="AS43" s="201"/>
      <c r="AT43" s="201"/>
      <c r="AU43" s="201"/>
      <c r="AV43" s="201"/>
      <c r="AW43" s="201"/>
      <c r="AX43" s="201"/>
      <c r="BE43" s="205"/>
    </row>
    <row r="44" spans="1:57" s="159" customFormat="1">
      <c r="A44" s="201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/>
      <c r="O44" s="202"/>
      <c r="P44" s="202"/>
      <c r="Q44" s="203"/>
      <c r="R44" s="203"/>
      <c r="S44" s="203"/>
      <c r="T44" s="205"/>
      <c r="U44" s="201"/>
      <c r="V44" s="201"/>
      <c r="W44" s="201"/>
      <c r="X44" s="201"/>
      <c r="Y44" s="204"/>
      <c r="Z44" s="204"/>
      <c r="AA44" s="204"/>
      <c r="AB44" s="204"/>
      <c r="AC44" s="204"/>
      <c r="AD44" s="204"/>
      <c r="AE44" s="205"/>
      <c r="AF44" s="205"/>
      <c r="AG44" s="205"/>
      <c r="AH44" s="204"/>
      <c r="AI44" s="204"/>
      <c r="AJ44" s="204"/>
      <c r="AK44" s="206"/>
      <c r="AL44" s="206"/>
      <c r="AM44" s="206"/>
      <c r="AN44" s="205"/>
      <c r="AO44" s="201"/>
      <c r="AP44" s="161"/>
      <c r="AQ44" s="161"/>
      <c r="AR44" s="161"/>
      <c r="AS44" s="201"/>
      <c r="AT44" s="201"/>
      <c r="AU44" s="201"/>
      <c r="AV44" s="201"/>
      <c r="AW44" s="201"/>
      <c r="AX44" s="201"/>
      <c r="BE44" s="205"/>
    </row>
    <row r="45" spans="1:57" s="159" customFormat="1">
      <c r="A45" s="201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2"/>
      <c r="O45" s="202"/>
      <c r="P45" s="202"/>
      <c r="Q45" s="203"/>
      <c r="R45" s="203"/>
      <c r="S45" s="203"/>
      <c r="T45" s="205"/>
      <c r="U45" s="201"/>
      <c r="V45" s="201"/>
      <c r="W45" s="201"/>
      <c r="X45" s="201"/>
      <c r="Y45" s="204"/>
      <c r="Z45" s="204"/>
      <c r="AA45" s="204"/>
      <c r="AB45" s="204"/>
      <c r="AC45" s="204"/>
      <c r="AD45" s="204"/>
      <c r="AE45" s="205"/>
      <c r="AF45" s="205"/>
      <c r="AG45" s="205"/>
      <c r="AH45" s="204"/>
      <c r="AI45" s="204"/>
      <c r="AJ45" s="204"/>
      <c r="AK45" s="206"/>
      <c r="AL45" s="206"/>
      <c r="AM45" s="206"/>
      <c r="AN45" s="205"/>
      <c r="AO45" s="201"/>
      <c r="AP45" s="161"/>
      <c r="AQ45" s="161"/>
      <c r="AR45" s="161"/>
      <c r="AS45" s="201"/>
      <c r="AT45" s="201"/>
      <c r="AU45" s="201"/>
      <c r="AV45" s="201"/>
      <c r="AW45" s="201"/>
      <c r="AX45" s="201"/>
      <c r="BE45" s="205"/>
    </row>
    <row r="46" spans="1:57" s="159" customFormat="1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2"/>
      <c r="O46" s="202"/>
      <c r="P46" s="202"/>
      <c r="Q46" s="203"/>
      <c r="R46" s="203"/>
      <c r="S46" s="203"/>
      <c r="T46" s="205"/>
      <c r="U46" s="201"/>
      <c r="V46" s="201"/>
      <c r="W46" s="201"/>
      <c r="X46" s="201"/>
      <c r="Y46" s="204"/>
      <c r="Z46" s="204"/>
      <c r="AA46" s="204"/>
      <c r="AB46" s="204"/>
      <c r="AC46" s="204"/>
      <c r="AD46" s="204"/>
      <c r="AE46" s="205"/>
      <c r="AF46" s="205"/>
      <c r="AG46" s="205"/>
      <c r="AH46" s="204"/>
      <c r="AI46" s="204"/>
      <c r="AJ46" s="204"/>
      <c r="AK46" s="206"/>
      <c r="AL46" s="206"/>
      <c r="AM46" s="206"/>
      <c r="AN46" s="205"/>
      <c r="AO46" s="201"/>
      <c r="AP46" s="161"/>
      <c r="AQ46" s="161"/>
      <c r="AR46" s="161"/>
      <c r="AS46" s="201"/>
      <c r="AT46" s="201"/>
      <c r="AU46" s="201"/>
      <c r="AV46" s="201"/>
      <c r="AW46" s="201"/>
      <c r="AX46" s="201"/>
      <c r="BE46" s="205"/>
    </row>
    <row r="47" spans="1:57" s="159" customFormat="1">
      <c r="A47" s="201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2"/>
      <c r="O47" s="202"/>
      <c r="P47" s="202"/>
      <c r="Q47" s="203"/>
      <c r="R47" s="203"/>
      <c r="S47" s="203"/>
      <c r="T47" s="205"/>
      <c r="U47" s="201"/>
      <c r="V47" s="201"/>
      <c r="W47" s="201"/>
      <c r="X47" s="201"/>
      <c r="Y47" s="204"/>
      <c r="Z47" s="204"/>
      <c r="AA47" s="204"/>
      <c r="AB47" s="204"/>
      <c r="AC47" s="204"/>
      <c r="AD47" s="204"/>
      <c r="AE47" s="205"/>
      <c r="AF47" s="205"/>
      <c r="AG47" s="205"/>
      <c r="AH47" s="204"/>
      <c r="AI47" s="204"/>
      <c r="AJ47" s="204"/>
      <c r="AK47" s="206"/>
      <c r="AL47" s="206"/>
      <c r="AM47" s="206"/>
      <c r="AN47" s="205"/>
      <c r="AO47" s="201"/>
      <c r="AP47" s="161"/>
      <c r="AQ47" s="161"/>
      <c r="AR47" s="161"/>
      <c r="AS47" s="201"/>
      <c r="AT47" s="201"/>
      <c r="AU47" s="201"/>
      <c r="AV47" s="201"/>
      <c r="AW47" s="201"/>
      <c r="AX47" s="201"/>
      <c r="BE47" s="205"/>
    </row>
    <row r="48" spans="1:57" s="159" customFormat="1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2"/>
      <c r="O48" s="202"/>
      <c r="P48" s="202"/>
      <c r="Q48" s="203"/>
      <c r="R48" s="203"/>
      <c r="S48" s="203"/>
      <c r="T48" s="205"/>
      <c r="U48" s="201"/>
      <c r="V48" s="201"/>
      <c r="W48" s="201"/>
      <c r="X48" s="201"/>
      <c r="Y48" s="204"/>
      <c r="Z48" s="204"/>
      <c r="AA48" s="204"/>
      <c r="AB48" s="204"/>
      <c r="AC48" s="204"/>
      <c r="AD48" s="204"/>
      <c r="AE48" s="205"/>
      <c r="AF48" s="205"/>
      <c r="AG48" s="205"/>
      <c r="AH48" s="204"/>
      <c r="AI48" s="204"/>
      <c r="AJ48" s="204"/>
      <c r="AK48" s="206"/>
      <c r="AL48" s="206"/>
      <c r="AM48" s="206"/>
      <c r="AN48" s="205"/>
      <c r="AO48" s="201"/>
      <c r="AP48" s="161"/>
      <c r="AQ48" s="161"/>
      <c r="AR48" s="161"/>
      <c r="AS48" s="201"/>
      <c r="AT48" s="201"/>
      <c r="AU48" s="201"/>
      <c r="AV48" s="201"/>
      <c r="AW48" s="201"/>
      <c r="AX48" s="201"/>
      <c r="BE48" s="205"/>
    </row>
    <row r="49" spans="1:57" s="159" customFormat="1">
      <c r="A49" s="201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2"/>
      <c r="O49" s="202"/>
      <c r="P49" s="202"/>
      <c r="Q49" s="203"/>
      <c r="R49" s="203"/>
      <c r="S49" s="203"/>
      <c r="T49" s="205"/>
      <c r="U49" s="201"/>
      <c r="V49" s="201"/>
      <c r="W49" s="201"/>
      <c r="X49" s="201"/>
      <c r="Y49" s="204"/>
      <c r="Z49" s="204"/>
      <c r="AA49" s="204"/>
      <c r="AB49" s="204"/>
      <c r="AC49" s="204"/>
      <c r="AD49" s="204"/>
      <c r="AE49" s="205"/>
      <c r="AF49" s="205"/>
      <c r="AG49" s="205"/>
      <c r="AH49" s="204"/>
      <c r="AI49" s="204"/>
      <c r="AJ49" s="204"/>
      <c r="AK49" s="206"/>
      <c r="AL49" s="206"/>
      <c r="AM49" s="206"/>
      <c r="AN49" s="205"/>
      <c r="AO49" s="201"/>
      <c r="AP49" s="161"/>
      <c r="AQ49" s="161"/>
      <c r="AR49" s="161"/>
      <c r="AS49" s="201"/>
      <c r="AT49" s="201"/>
      <c r="AU49" s="201"/>
      <c r="AV49" s="201"/>
      <c r="AW49" s="201"/>
      <c r="AX49" s="201"/>
      <c r="BE49" s="205"/>
    </row>
    <row r="50" spans="1:57" s="159" customFormat="1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2"/>
      <c r="O50" s="202"/>
      <c r="P50" s="202"/>
      <c r="Q50" s="203"/>
      <c r="R50" s="203"/>
      <c r="S50" s="203"/>
      <c r="T50" s="205"/>
      <c r="U50" s="201"/>
      <c r="V50" s="201"/>
      <c r="W50" s="201"/>
      <c r="X50" s="201"/>
      <c r="Y50" s="204"/>
      <c r="Z50" s="204"/>
      <c r="AA50" s="204"/>
      <c r="AB50" s="204"/>
      <c r="AC50" s="204"/>
      <c r="AD50" s="204"/>
      <c r="AE50" s="205"/>
      <c r="AF50" s="205"/>
      <c r="AG50" s="205"/>
      <c r="AH50" s="204"/>
      <c r="AI50" s="204"/>
      <c r="AJ50" s="204"/>
      <c r="AK50" s="206"/>
      <c r="AL50" s="206"/>
      <c r="AM50" s="206"/>
      <c r="AN50" s="205"/>
      <c r="AO50" s="201"/>
      <c r="AP50" s="161"/>
      <c r="AQ50" s="161"/>
      <c r="AR50" s="161"/>
      <c r="AS50" s="201"/>
      <c r="AT50" s="201"/>
      <c r="AU50" s="201"/>
      <c r="AV50" s="201"/>
      <c r="AW50" s="201"/>
      <c r="AX50" s="201"/>
      <c r="BE50" s="205"/>
    </row>
    <row r="51" spans="1:57" s="159" customFormat="1">
      <c r="A51" s="201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2"/>
      <c r="O51" s="202"/>
      <c r="P51" s="202"/>
      <c r="Q51" s="203"/>
      <c r="R51" s="203"/>
      <c r="S51" s="203"/>
      <c r="T51" s="205"/>
      <c r="U51" s="201"/>
      <c r="V51" s="201"/>
      <c r="W51" s="201"/>
      <c r="X51" s="201"/>
      <c r="Y51" s="204"/>
      <c r="Z51" s="204"/>
      <c r="AA51" s="204"/>
      <c r="AB51" s="204"/>
      <c r="AC51" s="204"/>
      <c r="AD51" s="204"/>
      <c r="AE51" s="205"/>
      <c r="AF51" s="205"/>
      <c r="AG51" s="205"/>
      <c r="AH51" s="204"/>
      <c r="AI51" s="204"/>
      <c r="AJ51" s="204"/>
      <c r="AK51" s="206"/>
      <c r="AL51" s="206"/>
      <c r="AM51" s="206"/>
      <c r="AN51" s="205"/>
      <c r="AO51" s="201"/>
      <c r="AP51" s="161"/>
      <c r="AQ51" s="161"/>
      <c r="AR51" s="161"/>
      <c r="AS51" s="201"/>
      <c r="AT51" s="201"/>
      <c r="AU51" s="201"/>
      <c r="AV51" s="201"/>
      <c r="AW51" s="201"/>
      <c r="AX51" s="201"/>
      <c r="BE51" s="205"/>
    </row>
    <row r="52" spans="1:57" s="159" customFormat="1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2"/>
      <c r="O52" s="202"/>
      <c r="P52" s="202"/>
      <c r="Q52" s="203"/>
      <c r="R52" s="203"/>
      <c r="S52" s="203"/>
      <c r="T52" s="205"/>
      <c r="U52" s="201"/>
      <c r="V52" s="201"/>
      <c r="W52" s="201"/>
      <c r="X52" s="201"/>
      <c r="Y52" s="204"/>
      <c r="Z52" s="204"/>
      <c r="AA52" s="204"/>
      <c r="AB52" s="204"/>
      <c r="AC52" s="204"/>
      <c r="AD52" s="204"/>
      <c r="AE52" s="205"/>
      <c r="AF52" s="205"/>
      <c r="AG52" s="205"/>
      <c r="AH52" s="204"/>
      <c r="AI52" s="204"/>
      <c r="AJ52" s="204"/>
      <c r="AK52" s="206"/>
      <c r="AL52" s="206"/>
      <c r="AM52" s="206"/>
      <c r="AN52" s="205"/>
      <c r="AO52" s="201"/>
      <c r="AP52" s="161"/>
      <c r="AQ52" s="161"/>
      <c r="AR52" s="161"/>
      <c r="AS52" s="201"/>
      <c r="AT52" s="201"/>
      <c r="AU52" s="201"/>
      <c r="AV52" s="201"/>
      <c r="AW52" s="201"/>
      <c r="AX52" s="201"/>
      <c r="BE52" s="205"/>
    </row>
    <row r="53" spans="1:57" s="159" customFormat="1">
      <c r="A53" s="201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2"/>
      <c r="O53" s="202"/>
      <c r="P53" s="202"/>
      <c r="Q53" s="203"/>
      <c r="R53" s="203"/>
      <c r="S53" s="203"/>
      <c r="T53" s="205"/>
      <c r="U53" s="201"/>
      <c r="V53" s="201"/>
      <c r="W53" s="201"/>
      <c r="X53" s="201"/>
      <c r="Y53" s="204"/>
      <c r="Z53" s="204"/>
      <c r="AA53" s="204"/>
      <c r="AB53" s="204"/>
      <c r="AC53" s="204"/>
      <c r="AD53" s="204"/>
      <c r="AE53" s="205"/>
      <c r="AF53" s="205"/>
      <c r="AG53" s="205"/>
      <c r="AH53" s="204"/>
      <c r="AI53" s="204"/>
      <c r="AJ53" s="204"/>
      <c r="AK53" s="206"/>
      <c r="AL53" s="206"/>
      <c r="AM53" s="206"/>
      <c r="AN53" s="205"/>
      <c r="AO53" s="201"/>
      <c r="AP53" s="161"/>
      <c r="AQ53" s="161"/>
      <c r="AR53" s="161"/>
      <c r="AS53" s="201"/>
      <c r="AT53" s="201"/>
      <c r="AU53" s="201"/>
      <c r="AV53" s="201"/>
      <c r="AW53" s="201"/>
      <c r="AX53" s="201"/>
      <c r="BE53" s="205"/>
    </row>
    <row r="54" spans="1:57" s="159" customFormat="1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2"/>
      <c r="O54" s="202"/>
      <c r="P54" s="202"/>
      <c r="Q54" s="203"/>
      <c r="R54" s="203"/>
      <c r="S54" s="203"/>
      <c r="T54" s="205"/>
      <c r="U54" s="201"/>
      <c r="V54" s="201"/>
      <c r="W54" s="201"/>
      <c r="X54" s="201"/>
      <c r="Y54" s="204"/>
      <c r="Z54" s="204"/>
      <c r="AA54" s="204"/>
      <c r="AB54" s="204"/>
      <c r="AC54" s="204"/>
      <c r="AD54" s="204"/>
      <c r="AE54" s="205"/>
      <c r="AF54" s="205"/>
      <c r="AG54" s="205"/>
      <c r="AH54" s="204"/>
      <c r="AI54" s="204"/>
      <c r="AJ54" s="204"/>
      <c r="AK54" s="206"/>
      <c r="AL54" s="206"/>
      <c r="AM54" s="206"/>
      <c r="AN54" s="205"/>
      <c r="AO54" s="201"/>
      <c r="AP54" s="161"/>
      <c r="AQ54" s="161"/>
      <c r="AR54" s="161"/>
      <c r="AS54" s="201"/>
      <c r="AT54" s="201"/>
      <c r="AU54" s="201"/>
      <c r="AV54" s="201"/>
      <c r="AW54" s="201"/>
      <c r="AX54" s="201"/>
      <c r="BE54" s="205"/>
    </row>
    <row r="55" spans="1:57" s="159" customFormat="1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2"/>
      <c r="O55" s="202"/>
      <c r="P55" s="202"/>
      <c r="Q55" s="203"/>
      <c r="R55" s="203"/>
      <c r="S55" s="203"/>
      <c r="T55" s="205"/>
      <c r="U55" s="201"/>
      <c r="V55" s="201"/>
      <c r="W55" s="201"/>
      <c r="X55" s="201"/>
      <c r="Y55" s="204"/>
      <c r="Z55" s="204"/>
      <c r="AA55" s="204"/>
      <c r="AB55" s="204"/>
      <c r="AC55" s="204"/>
      <c r="AD55" s="204"/>
      <c r="AE55" s="205"/>
      <c r="AF55" s="205"/>
      <c r="AG55" s="205"/>
      <c r="AH55" s="204"/>
      <c r="AI55" s="204"/>
      <c r="AJ55" s="204"/>
      <c r="AK55" s="206"/>
      <c r="AL55" s="206"/>
      <c r="AM55" s="206"/>
      <c r="AN55" s="205"/>
      <c r="AO55" s="201"/>
      <c r="AP55" s="161"/>
      <c r="AQ55" s="161"/>
      <c r="AR55" s="161"/>
      <c r="AS55" s="201"/>
      <c r="AT55" s="201"/>
      <c r="AU55" s="201"/>
      <c r="AV55" s="201"/>
      <c r="AW55" s="201"/>
      <c r="AX55" s="201"/>
      <c r="BE55" s="205"/>
    </row>
    <row r="56" spans="1:57" s="159" customFormat="1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2"/>
      <c r="O56" s="202"/>
      <c r="P56" s="202"/>
      <c r="Q56" s="203"/>
      <c r="R56" s="203"/>
      <c r="S56" s="203"/>
      <c r="T56" s="205"/>
      <c r="U56" s="201"/>
      <c r="V56" s="201"/>
      <c r="W56" s="201"/>
      <c r="X56" s="201"/>
      <c r="Y56" s="204"/>
      <c r="Z56" s="204"/>
      <c r="AA56" s="204"/>
      <c r="AB56" s="204"/>
      <c r="AC56" s="204"/>
      <c r="AD56" s="204"/>
      <c r="AE56" s="205"/>
      <c r="AF56" s="205"/>
      <c r="AG56" s="205"/>
      <c r="AH56" s="204"/>
      <c r="AI56" s="204"/>
      <c r="AJ56" s="204"/>
      <c r="AK56" s="206"/>
      <c r="AL56" s="206"/>
      <c r="AM56" s="206"/>
      <c r="AN56" s="205"/>
      <c r="AO56" s="201"/>
      <c r="AP56" s="161"/>
      <c r="AQ56" s="161"/>
      <c r="AR56" s="161"/>
      <c r="AS56" s="201"/>
      <c r="AT56" s="201"/>
      <c r="AU56" s="201"/>
      <c r="AV56" s="201"/>
      <c r="AW56" s="201"/>
      <c r="AX56" s="201"/>
      <c r="BE56" s="205"/>
    </row>
    <row r="57" spans="1:57" s="159" customFormat="1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2"/>
      <c r="O57" s="202"/>
      <c r="P57" s="202"/>
      <c r="Q57" s="203"/>
      <c r="R57" s="203"/>
      <c r="S57" s="203"/>
      <c r="T57" s="205"/>
      <c r="U57" s="201"/>
      <c r="V57" s="201"/>
      <c r="W57" s="201"/>
      <c r="X57" s="201"/>
      <c r="Y57" s="204"/>
      <c r="Z57" s="204"/>
      <c r="AA57" s="204"/>
      <c r="AB57" s="204"/>
      <c r="AC57" s="204"/>
      <c r="AD57" s="204"/>
      <c r="AE57" s="205"/>
      <c r="AF57" s="205"/>
      <c r="AG57" s="205"/>
      <c r="AH57" s="204"/>
      <c r="AI57" s="204"/>
      <c r="AJ57" s="204"/>
      <c r="AK57" s="206"/>
      <c r="AL57" s="206"/>
      <c r="AM57" s="206"/>
      <c r="AN57" s="205"/>
      <c r="AO57" s="201"/>
      <c r="AP57" s="161"/>
      <c r="AQ57" s="161"/>
      <c r="AR57" s="161"/>
      <c r="AS57" s="201"/>
      <c r="AT57" s="201"/>
      <c r="AU57" s="201"/>
      <c r="AV57" s="201"/>
      <c r="AW57" s="201"/>
      <c r="AX57" s="201"/>
      <c r="BE57" s="205"/>
    </row>
    <row r="58" spans="1:57" s="159" customFormat="1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2"/>
      <c r="O58" s="202"/>
      <c r="P58" s="202"/>
      <c r="Q58" s="203"/>
      <c r="R58" s="203"/>
      <c r="S58" s="203"/>
      <c r="T58" s="205"/>
      <c r="U58" s="201"/>
      <c r="V58" s="201"/>
      <c r="W58" s="201"/>
      <c r="X58" s="201"/>
      <c r="Y58" s="204"/>
      <c r="Z58" s="204"/>
      <c r="AA58" s="204"/>
      <c r="AB58" s="204"/>
      <c r="AC58" s="204"/>
      <c r="AD58" s="204"/>
      <c r="AE58" s="205"/>
      <c r="AF58" s="205"/>
      <c r="AG58" s="205"/>
      <c r="AH58" s="204"/>
      <c r="AI58" s="204"/>
      <c r="AJ58" s="204"/>
      <c r="AK58" s="206"/>
      <c r="AL58" s="206"/>
      <c r="AM58" s="206"/>
      <c r="AN58" s="205"/>
      <c r="AO58" s="201"/>
      <c r="AP58" s="161"/>
      <c r="AQ58" s="161"/>
      <c r="AR58" s="161"/>
      <c r="AS58" s="201"/>
      <c r="AT58" s="201"/>
      <c r="AU58" s="201"/>
      <c r="AV58" s="201"/>
      <c r="AW58" s="201"/>
      <c r="AX58" s="201"/>
      <c r="BE58" s="205"/>
    </row>
    <row r="59" spans="1:57" s="159" customFormat="1">
      <c r="A59" s="201"/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2"/>
      <c r="O59" s="202"/>
      <c r="P59" s="202"/>
      <c r="Q59" s="203"/>
      <c r="R59" s="203"/>
      <c r="S59" s="203"/>
      <c r="T59" s="205"/>
      <c r="U59" s="201"/>
      <c r="V59" s="201"/>
      <c r="W59" s="201"/>
      <c r="X59" s="201"/>
      <c r="Y59" s="204"/>
      <c r="Z59" s="204"/>
      <c r="AA59" s="204"/>
      <c r="AB59" s="204"/>
      <c r="AC59" s="204"/>
      <c r="AD59" s="204"/>
      <c r="AE59" s="205"/>
      <c r="AF59" s="205"/>
      <c r="AG59" s="205"/>
      <c r="AH59" s="204"/>
      <c r="AI59" s="204"/>
      <c r="AJ59" s="204"/>
      <c r="AK59" s="206"/>
      <c r="AL59" s="206"/>
      <c r="AM59" s="206"/>
      <c r="AN59" s="205"/>
      <c r="AO59" s="201"/>
      <c r="AP59" s="161"/>
      <c r="AQ59" s="161"/>
      <c r="AR59" s="161"/>
      <c r="AS59" s="201"/>
      <c r="AT59" s="201"/>
      <c r="AU59" s="201"/>
      <c r="AV59" s="201"/>
      <c r="AW59" s="201"/>
      <c r="AX59" s="201"/>
      <c r="BE59" s="205"/>
    </row>
    <row r="60" spans="1:57" s="159" customFormat="1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2"/>
      <c r="O60" s="202"/>
      <c r="P60" s="202"/>
      <c r="Q60" s="203"/>
      <c r="R60" s="203"/>
      <c r="S60" s="203"/>
      <c r="T60" s="205"/>
      <c r="U60" s="201"/>
      <c r="V60" s="201"/>
      <c r="W60" s="201"/>
      <c r="X60" s="201"/>
      <c r="Y60" s="204"/>
      <c r="Z60" s="204"/>
      <c r="AA60" s="204"/>
      <c r="AB60" s="204"/>
      <c r="AC60" s="204"/>
      <c r="AD60" s="204"/>
      <c r="AE60" s="205"/>
      <c r="AF60" s="205"/>
      <c r="AG60" s="205"/>
      <c r="AH60" s="204"/>
      <c r="AI60" s="204"/>
      <c r="AJ60" s="204"/>
      <c r="AK60" s="206"/>
      <c r="AL60" s="206"/>
      <c r="AM60" s="206"/>
      <c r="AN60" s="205"/>
      <c r="AO60" s="201"/>
      <c r="AP60" s="161"/>
      <c r="AQ60" s="161"/>
      <c r="AR60" s="161"/>
      <c r="AS60" s="201"/>
      <c r="AT60" s="201"/>
      <c r="AU60" s="201"/>
      <c r="AV60" s="201"/>
      <c r="AW60" s="201"/>
      <c r="AX60" s="201"/>
      <c r="BE60" s="205"/>
    </row>
    <row r="61" spans="1:57" s="159" customFormat="1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2"/>
      <c r="O61" s="202"/>
      <c r="P61" s="202"/>
      <c r="Q61" s="203"/>
      <c r="R61" s="203"/>
      <c r="S61" s="203"/>
      <c r="T61" s="205"/>
      <c r="U61" s="201"/>
      <c r="V61" s="201"/>
      <c r="W61" s="201"/>
      <c r="X61" s="201"/>
      <c r="Y61" s="204"/>
      <c r="Z61" s="204"/>
      <c r="AA61" s="204"/>
      <c r="AB61" s="204"/>
      <c r="AC61" s="204"/>
      <c r="AD61" s="204"/>
      <c r="AE61" s="205"/>
      <c r="AF61" s="205"/>
      <c r="AG61" s="205"/>
      <c r="AH61" s="204"/>
      <c r="AI61" s="204"/>
      <c r="AJ61" s="204"/>
      <c r="AK61" s="206"/>
      <c r="AL61" s="206"/>
      <c r="AM61" s="206"/>
      <c r="AN61" s="205"/>
      <c r="AO61" s="201"/>
      <c r="AP61" s="161"/>
      <c r="AQ61" s="161"/>
      <c r="AR61" s="161"/>
      <c r="AS61" s="201"/>
      <c r="AT61" s="201"/>
      <c r="AU61" s="201"/>
      <c r="AV61" s="201"/>
      <c r="AW61" s="201"/>
      <c r="AX61" s="201"/>
      <c r="BE61" s="205"/>
    </row>
    <row r="62" spans="1:57" s="159" customFormat="1">
      <c r="A62" s="201"/>
      <c r="B62" s="201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2"/>
      <c r="O62" s="202"/>
      <c r="P62" s="202"/>
      <c r="Q62" s="203"/>
      <c r="R62" s="203"/>
      <c r="S62" s="203"/>
      <c r="T62" s="205"/>
      <c r="U62" s="201"/>
      <c r="V62" s="201"/>
      <c r="W62" s="201"/>
      <c r="X62" s="201"/>
      <c r="Y62" s="204"/>
      <c r="Z62" s="204"/>
      <c r="AA62" s="204"/>
      <c r="AB62" s="204"/>
      <c r="AC62" s="204"/>
      <c r="AD62" s="204"/>
      <c r="AE62" s="205"/>
      <c r="AF62" s="205"/>
      <c r="AG62" s="205"/>
      <c r="AH62" s="204"/>
      <c r="AI62" s="204"/>
      <c r="AJ62" s="204"/>
      <c r="AK62" s="206"/>
      <c r="AL62" s="206"/>
      <c r="AM62" s="206"/>
      <c r="AN62" s="205"/>
      <c r="AO62" s="201"/>
      <c r="AP62" s="161"/>
      <c r="AQ62" s="161"/>
      <c r="AR62" s="161"/>
      <c r="AS62" s="201"/>
      <c r="AT62" s="201"/>
      <c r="AU62" s="201"/>
      <c r="AV62" s="201"/>
      <c r="AW62" s="201"/>
      <c r="AX62" s="201"/>
      <c r="BE62" s="205"/>
    </row>
    <row r="63" spans="1:57" s="159" customFormat="1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2"/>
      <c r="O63" s="202"/>
      <c r="P63" s="202"/>
      <c r="Q63" s="203"/>
      <c r="R63" s="203"/>
      <c r="S63" s="203"/>
      <c r="T63" s="205"/>
      <c r="U63" s="201"/>
      <c r="V63" s="201"/>
      <c r="W63" s="201"/>
      <c r="X63" s="201"/>
      <c r="Y63" s="204"/>
      <c r="Z63" s="204"/>
      <c r="AA63" s="204"/>
      <c r="AB63" s="204"/>
      <c r="AC63" s="204"/>
      <c r="AD63" s="204"/>
      <c r="AE63" s="205"/>
      <c r="AF63" s="205"/>
      <c r="AG63" s="205"/>
      <c r="AH63" s="204"/>
      <c r="AI63" s="204"/>
      <c r="AJ63" s="204"/>
      <c r="AK63" s="206"/>
      <c r="AL63" s="206"/>
      <c r="AM63" s="206"/>
      <c r="AN63" s="205"/>
      <c r="AO63" s="201"/>
      <c r="AP63" s="161"/>
      <c r="AQ63" s="161"/>
      <c r="AR63" s="161"/>
      <c r="AS63" s="201"/>
      <c r="AT63" s="201"/>
      <c r="AU63" s="201"/>
      <c r="AV63" s="201"/>
      <c r="AW63" s="201"/>
      <c r="AX63" s="201"/>
      <c r="BE63" s="205"/>
    </row>
    <row r="64" spans="1:57" s="159" customFormat="1">
      <c r="A64" s="201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2"/>
      <c r="O64" s="202"/>
      <c r="P64" s="202"/>
      <c r="Q64" s="203"/>
      <c r="R64" s="203"/>
      <c r="S64" s="203"/>
      <c r="T64" s="205"/>
      <c r="U64" s="201"/>
      <c r="V64" s="201"/>
      <c r="W64" s="201"/>
      <c r="X64" s="201"/>
      <c r="Y64" s="204"/>
      <c r="Z64" s="204"/>
      <c r="AA64" s="204"/>
      <c r="AB64" s="204"/>
      <c r="AC64" s="204"/>
      <c r="AD64" s="204"/>
      <c r="AE64" s="205"/>
      <c r="AF64" s="205"/>
      <c r="AG64" s="205"/>
      <c r="AH64" s="204"/>
      <c r="AI64" s="204"/>
      <c r="AJ64" s="204"/>
      <c r="AK64" s="206"/>
      <c r="AL64" s="206"/>
      <c r="AM64" s="206"/>
      <c r="AN64" s="205"/>
      <c r="AO64" s="201"/>
      <c r="AP64" s="161"/>
      <c r="AQ64" s="161"/>
      <c r="AR64" s="161"/>
      <c r="AS64" s="201"/>
      <c r="AT64" s="201"/>
      <c r="AU64" s="201"/>
      <c r="AV64" s="201"/>
      <c r="AW64" s="201"/>
      <c r="AX64" s="201"/>
      <c r="BE64" s="205"/>
    </row>
    <row r="65" spans="1:57" s="159" customFormat="1">
      <c r="A65" s="201"/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2"/>
      <c r="O65" s="202"/>
      <c r="P65" s="202"/>
      <c r="Q65" s="203"/>
      <c r="R65" s="203"/>
      <c r="S65" s="203"/>
      <c r="T65" s="205"/>
      <c r="U65" s="201"/>
      <c r="V65" s="201"/>
      <c r="W65" s="201"/>
      <c r="X65" s="201"/>
      <c r="Y65" s="204"/>
      <c r="Z65" s="204"/>
      <c r="AA65" s="204"/>
      <c r="AB65" s="204"/>
      <c r="AC65" s="204"/>
      <c r="AD65" s="204"/>
      <c r="AE65" s="205"/>
      <c r="AF65" s="205"/>
      <c r="AG65" s="205"/>
      <c r="AH65" s="204"/>
      <c r="AI65" s="204"/>
      <c r="AJ65" s="204"/>
      <c r="AK65" s="206"/>
      <c r="AL65" s="206"/>
      <c r="AM65" s="206"/>
      <c r="AN65" s="205"/>
      <c r="AO65" s="201"/>
      <c r="AP65" s="161"/>
      <c r="AQ65" s="161"/>
      <c r="AR65" s="161"/>
      <c r="AS65" s="201"/>
      <c r="AT65" s="201"/>
      <c r="AU65" s="201"/>
      <c r="AV65" s="201"/>
      <c r="AW65" s="201"/>
      <c r="AX65" s="201"/>
      <c r="BE65" s="205"/>
    </row>
    <row r="66" spans="1:57" s="159" customFormat="1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2"/>
      <c r="O66" s="202"/>
      <c r="P66" s="202"/>
      <c r="Q66" s="203"/>
      <c r="R66" s="203"/>
      <c r="S66" s="203"/>
      <c r="T66" s="205"/>
      <c r="U66" s="201"/>
      <c r="V66" s="201"/>
      <c r="W66" s="201"/>
      <c r="X66" s="201"/>
      <c r="Y66" s="204"/>
      <c r="Z66" s="204"/>
      <c r="AA66" s="204"/>
      <c r="AB66" s="204"/>
      <c r="AC66" s="204"/>
      <c r="AD66" s="204"/>
      <c r="AE66" s="205"/>
      <c r="AF66" s="205"/>
      <c r="AG66" s="205"/>
      <c r="AH66" s="204"/>
      <c r="AI66" s="204"/>
      <c r="AJ66" s="204"/>
      <c r="AK66" s="206"/>
      <c r="AL66" s="206"/>
      <c r="AM66" s="206"/>
      <c r="AN66" s="205"/>
      <c r="AO66" s="201"/>
      <c r="AP66" s="161"/>
      <c r="AQ66" s="161"/>
      <c r="AR66" s="161"/>
      <c r="AS66" s="201"/>
      <c r="AT66" s="201"/>
      <c r="AU66" s="201"/>
      <c r="AV66" s="201"/>
      <c r="AW66" s="201"/>
      <c r="AX66" s="201"/>
      <c r="BE66" s="205"/>
    </row>
    <row r="67" spans="1:57" s="159" customFormat="1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2"/>
      <c r="O67" s="202"/>
      <c r="P67" s="202"/>
      <c r="Q67" s="203"/>
      <c r="R67" s="203"/>
      <c r="S67" s="203"/>
      <c r="T67" s="205"/>
      <c r="U67" s="201"/>
      <c r="V67" s="201"/>
      <c r="W67" s="201"/>
      <c r="X67" s="201"/>
      <c r="Y67" s="204"/>
      <c r="Z67" s="204"/>
      <c r="AA67" s="204"/>
      <c r="AB67" s="204"/>
      <c r="AC67" s="204"/>
      <c r="AD67" s="204"/>
      <c r="AE67" s="205"/>
      <c r="AF67" s="205"/>
      <c r="AG67" s="205"/>
      <c r="AH67" s="204"/>
      <c r="AI67" s="204"/>
      <c r="AJ67" s="204"/>
      <c r="AK67" s="206"/>
      <c r="AL67" s="206"/>
      <c r="AM67" s="206"/>
      <c r="AN67" s="205"/>
      <c r="AO67" s="201"/>
      <c r="AP67" s="161"/>
      <c r="AQ67" s="161"/>
      <c r="AR67" s="161"/>
      <c r="AS67" s="201"/>
      <c r="AT67" s="201"/>
      <c r="AU67" s="201"/>
      <c r="AV67" s="201"/>
      <c r="AW67" s="201"/>
      <c r="AX67" s="201"/>
      <c r="BE67" s="205"/>
    </row>
    <row r="68" spans="1:57" s="159" customFormat="1">
      <c r="A68" s="201"/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2"/>
      <c r="O68" s="202"/>
      <c r="P68" s="202"/>
      <c r="Q68" s="203"/>
      <c r="R68" s="203"/>
      <c r="S68" s="203"/>
      <c r="T68" s="205"/>
      <c r="U68" s="201"/>
      <c r="V68" s="201"/>
      <c r="W68" s="201"/>
      <c r="X68" s="201"/>
      <c r="Y68" s="204"/>
      <c r="Z68" s="204"/>
      <c r="AA68" s="204"/>
      <c r="AB68" s="204"/>
      <c r="AC68" s="204"/>
      <c r="AD68" s="204"/>
      <c r="AE68" s="205"/>
      <c r="AF68" s="205"/>
      <c r="AG68" s="205"/>
      <c r="AH68" s="204"/>
      <c r="AI68" s="204"/>
      <c r="AJ68" s="204"/>
      <c r="AK68" s="206"/>
      <c r="AL68" s="206"/>
      <c r="AM68" s="206"/>
      <c r="AN68" s="205"/>
      <c r="AO68" s="201"/>
      <c r="AP68" s="161"/>
      <c r="AQ68" s="161"/>
      <c r="AR68" s="161"/>
      <c r="AS68" s="201"/>
      <c r="AT68" s="201"/>
      <c r="AU68" s="201"/>
      <c r="AV68" s="201"/>
      <c r="AW68" s="201"/>
      <c r="AX68" s="201"/>
      <c r="BE68" s="205"/>
    </row>
    <row r="69" spans="1:57" s="159" customFormat="1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2"/>
      <c r="O69" s="202"/>
      <c r="P69" s="202"/>
      <c r="Q69" s="203"/>
      <c r="R69" s="203"/>
      <c r="S69" s="203"/>
      <c r="T69" s="205"/>
      <c r="U69" s="201"/>
      <c r="V69" s="201"/>
      <c r="W69" s="201"/>
      <c r="X69" s="201"/>
      <c r="Y69" s="204"/>
      <c r="Z69" s="204"/>
      <c r="AA69" s="204"/>
      <c r="AB69" s="204"/>
      <c r="AC69" s="204"/>
      <c r="AD69" s="204"/>
      <c r="AE69" s="205"/>
      <c r="AF69" s="205"/>
      <c r="AG69" s="205"/>
      <c r="AH69" s="204"/>
      <c r="AI69" s="204"/>
      <c r="AJ69" s="204"/>
      <c r="AK69" s="206"/>
      <c r="AL69" s="206"/>
      <c r="AM69" s="206"/>
      <c r="AN69" s="205"/>
      <c r="AO69" s="201"/>
      <c r="AP69" s="161"/>
      <c r="AQ69" s="161"/>
      <c r="AR69" s="161"/>
      <c r="AS69" s="201"/>
      <c r="AT69" s="201"/>
      <c r="AU69" s="201"/>
      <c r="AV69" s="201"/>
      <c r="AW69" s="201"/>
      <c r="AX69" s="201"/>
      <c r="BE69" s="205"/>
    </row>
    <row r="70" spans="1:57" s="159" customFormat="1">
      <c r="A70" s="201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2"/>
      <c r="O70" s="202"/>
      <c r="P70" s="202"/>
      <c r="Q70" s="203"/>
      <c r="R70" s="203"/>
      <c r="S70" s="203"/>
      <c r="T70" s="205"/>
      <c r="U70" s="201"/>
      <c r="V70" s="201"/>
      <c r="W70" s="201"/>
      <c r="X70" s="201"/>
      <c r="Y70" s="204"/>
      <c r="Z70" s="204"/>
      <c r="AA70" s="204"/>
      <c r="AB70" s="204"/>
      <c r="AC70" s="204"/>
      <c r="AD70" s="204"/>
      <c r="AE70" s="205"/>
      <c r="AF70" s="205"/>
      <c r="AG70" s="205"/>
      <c r="AH70" s="204"/>
      <c r="AI70" s="204"/>
      <c r="AJ70" s="204"/>
      <c r="AK70" s="206"/>
      <c r="AL70" s="206"/>
      <c r="AM70" s="206"/>
      <c r="AN70" s="205"/>
      <c r="AO70" s="201"/>
      <c r="AP70" s="161"/>
      <c r="AQ70" s="161"/>
      <c r="AR70" s="161"/>
      <c r="AS70" s="201"/>
      <c r="AT70" s="201"/>
      <c r="AU70" s="201"/>
      <c r="AV70" s="201"/>
      <c r="AW70" s="201"/>
      <c r="AX70" s="201"/>
      <c r="BE70" s="205"/>
    </row>
    <row r="71" spans="1:57" s="159" customFormat="1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2"/>
      <c r="O71" s="202"/>
      <c r="P71" s="202"/>
      <c r="Q71" s="203"/>
      <c r="R71" s="203"/>
      <c r="S71" s="203"/>
      <c r="T71" s="205"/>
      <c r="U71" s="201"/>
      <c r="V71" s="201"/>
      <c r="W71" s="201"/>
      <c r="X71" s="201"/>
      <c r="Y71" s="204"/>
      <c r="Z71" s="204"/>
      <c r="AA71" s="204"/>
      <c r="AB71" s="204"/>
      <c r="AC71" s="204"/>
      <c r="AD71" s="204"/>
      <c r="AE71" s="205"/>
      <c r="AF71" s="205"/>
      <c r="AG71" s="205"/>
      <c r="AH71" s="204"/>
      <c r="AI71" s="204"/>
      <c r="AJ71" s="204"/>
      <c r="AK71" s="206"/>
      <c r="AL71" s="206"/>
      <c r="AM71" s="206"/>
      <c r="AN71" s="205"/>
      <c r="AO71" s="201"/>
      <c r="AP71" s="161"/>
      <c r="AQ71" s="161"/>
      <c r="AR71" s="161"/>
      <c r="AS71" s="201"/>
      <c r="AT71" s="201"/>
      <c r="AU71" s="201"/>
      <c r="AV71" s="201"/>
      <c r="AW71" s="201"/>
      <c r="AX71" s="201"/>
      <c r="BE71" s="205"/>
    </row>
    <row r="72" spans="1:57" s="159" customFormat="1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2"/>
      <c r="O72" s="202"/>
      <c r="P72" s="202"/>
      <c r="Q72" s="203"/>
      <c r="R72" s="203"/>
      <c r="S72" s="203"/>
      <c r="T72" s="205"/>
      <c r="U72" s="201"/>
      <c r="V72" s="201"/>
      <c r="W72" s="201"/>
      <c r="X72" s="201"/>
      <c r="Y72" s="204"/>
      <c r="Z72" s="204"/>
      <c r="AA72" s="204"/>
      <c r="AB72" s="204"/>
      <c r="AC72" s="204"/>
      <c r="AD72" s="204"/>
      <c r="AE72" s="205"/>
      <c r="AF72" s="205"/>
      <c r="AG72" s="205"/>
      <c r="AH72" s="204"/>
      <c r="AI72" s="204"/>
      <c r="AJ72" s="204"/>
      <c r="AK72" s="206"/>
      <c r="AL72" s="206"/>
      <c r="AM72" s="206"/>
      <c r="AN72" s="205"/>
      <c r="AO72" s="201"/>
      <c r="AP72" s="161"/>
      <c r="AQ72" s="161"/>
      <c r="AR72" s="161"/>
      <c r="AS72" s="201"/>
      <c r="AT72" s="201"/>
      <c r="AU72" s="201"/>
      <c r="AV72" s="201"/>
      <c r="AW72" s="201"/>
      <c r="AX72" s="201"/>
      <c r="BE72" s="205"/>
    </row>
    <row r="73" spans="1:57" s="159" customFormat="1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2"/>
      <c r="O73" s="202"/>
      <c r="P73" s="202"/>
      <c r="Q73" s="203"/>
      <c r="R73" s="203"/>
      <c r="S73" s="203"/>
      <c r="T73" s="205"/>
      <c r="U73" s="201"/>
      <c r="V73" s="201"/>
      <c r="W73" s="201"/>
      <c r="X73" s="201"/>
      <c r="Y73" s="204"/>
      <c r="Z73" s="204"/>
      <c r="AA73" s="204"/>
      <c r="AB73" s="204"/>
      <c r="AC73" s="204"/>
      <c r="AD73" s="204"/>
      <c r="AE73" s="205"/>
      <c r="AF73" s="205"/>
      <c r="AG73" s="205"/>
      <c r="AH73" s="204"/>
      <c r="AI73" s="204"/>
      <c r="AJ73" s="204"/>
      <c r="AK73" s="206"/>
      <c r="AL73" s="206"/>
      <c r="AM73" s="206"/>
      <c r="AN73" s="205"/>
      <c r="AO73" s="201"/>
      <c r="AP73" s="161"/>
      <c r="AQ73" s="161"/>
      <c r="AR73" s="161"/>
      <c r="AS73" s="201"/>
      <c r="AT73" s="201"/>
      <c r="AU73" s="201"/>
      <c r="AV73" s="201"/>
      <c r="AW73" s="201"/>
      <c r="AX73" s="201"/>
      <c r="BE73" s="205"/>
    </row>
    <row r="74" spans="1:57" s="159" customFormat="1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2"/>
      <c r="O74" s="202"/>
      <c r="P74" s="202"/>
      <c r="Q74" s="203"/>
      <c r="R74" s="203"/>
      <c r="S74" s="203"/>
      <c r="T74" s="205"/>
      <c r="U74" s="201"/>
      <c r="V74" s="201"/>
      <c r="W74" s="201"/>
      <c r="X74" s="201"/>
      <c r="Y74" s="204"/>
      <c r="Z74" s="204"/>
      <c r="AA74" s="204"/>
      <c r="AB74" s="204"/>
      <c r="AC74" s="204"/>
      <c r="AD74" s="204"/>
      <c r="AE74" s="205"/>
      <c r="AF74" s="205"/>
      <c r="AG74" s="205"/>
      <c r="AH74" s="204"/>
      <c r="AI74" s="204"/>
      <c r="AJ74" s="204"/>
      <c r="AK74" s="206"/>
      <c r="AL74" s="206"/>
      <c r="AM74" s="206"/>
      <c r="AN74" s="205"/>
      <c r="AO74" s="201"/>
      <c r="AP74" s="161"/>
      <c r="AQ74" s="161"/>
      <c r="AR74" s="161"/>
      <c r="AS74" s="201"/>
      <c r="AT74" s="201"/>
      <c r="AU74" s="201"/>
      <c r="AV74" s="201"/>
      <c r="AW74" s="201"/>
      <c r="AX74" s="201"/>
      <c r="BE74" s="205"/>
    </row>
    <row r="75" spans="1:57" s="159" customFormat="1">
      <c r="A75" s="201"/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2"/>
      <c r="O75" s="202"/>
      <c r="P75" s="202"/>
      <c r="Q75" s="203"/>
      <c r="R75" s="203"/>
      <c r="S75" s="203"/>
      <c r="T75" s="205"/>
      <c r="U75" s="201"/>
      <c r="V75" s="201"/>
      <c r="W75" s="201"/>
      <c r="X75" s="201"/>
      <c r="Y75" s="204"/>
      <c r="Z75" s="204"/>
      <c r="AA75" s="204"/>
      <c r="AB75" s="204"/>
      <c r="AC75" s="204"/>
      <c r="AD75" s="204"/>
      <c r="AE75" s="205"/>
      <c r="AF75" s="205"/>
      <c r="AG75" s="205"/>
      <c r="AH75" s="204"/>
      <c r="AI75" s="204"/>
      <c r="AJ75" s="204"/>
      <c r="AK75" s="206"/>
      <c r="AL75" s="206"/>
      <c r="AM75" s="206"/>
      <c r="AN75" s="205"/>
      <c r="AO75" s="201"/>
      <c r="AP75" s="161"/>
      <c r="AQ75" s="161"/>
      <c r="AR75" s="161"/>
      <c r="AS75" s="201"/>
      <c r="AT75" s="201"/>
      <c r="AU75" s="201"/>
      <c r="AV75" s="201"/>
      <c r="AW75" s="201"/>
      <c r="AX75" s="201"/>
      <c r="BE75" s="205"/>
    </row>
    <row r="76" spans="1:57" s="159" customFormat="1">
      <c r="A76" s="201"/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2"/>
      <c r="O76" s="202"/>
      <c r="P76" s="202"/>
      <c r="Q76" s="203"/>
      <c r="R76" s="203"/>
      <c r="S76" s="203"/>
      <c r="T76" s="205"/>
      <c r="U76" s="201"/>
      <c r="V76" s="201"/>
      <c r="W76" s="201"/>
      <c r="X76" s="201"/>
      <c r="Y76" s="204"/>
      <c r="Z76" s="204"/>
      <c r="AA76" s="204"/>
      <c r="AB76" s="204"/>
      <c r="AC76" s="204"/>
      <c r="AD76" s="204"/>
      <c r="AE76" s="205"/>
      <c r="AF76" s="205"/>
      <c r="AG76" s="205"/>
      <c r="AH76" s="204"/>
      <c r="AI76" s="204"/>
      <c r="AJ76" s="204"/>
      <c r="AK76" s="206"/>
      <c r="AL76" s="206"/>
      <c r="AM76" s="206"/>
      <c r="AN76" s="205"/>
      <c r="AO76" s="201"/>
      <c r="AP76" s="161"/>
      <c r="AQ76" s="161"/>
      <c r="AR76" s="161"/>
      <c r="AS76" s="201"/>
      <c r="AT76" s="201"/>
      <c r="AU76" s="201"/>
      <c r="AV76" s="201"/>
      <c r="AW76" s="201"/>
      <c r="AX76" s="201"/>
      <c r="BE76" s="205"/>
    </row>
    <row r="77" spans="1:57" s="159" customFormat="1">
      <c r="A77" s="201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2"/>
      <c r="O77" s="202"/>
      <c r="P77" s="202"/>
      <c r="Q77" s="203"/>
      <c r="R77" s="203"/>
      <c r="S77" s="203"/>
      <c r="T77" s="205"/>
      <c r="U77" s="201"/>
      <c r="V77" s="201"/>
      <c r="W77" s="201"/>
      <c r="X77" s="201"/>
      <c r="Y77" s="204"/>
      <c r="Z77" s="204"/>
      <c r="AA77" s="204"/>
      <c r="AB77" s="204"/>
      <c r="AC77" s="204"/>
      <c r="AD77" s="204"/>
      <c r="AE77" s="205"/>
      <c r="AF77" s="205"/>
      <c r="AG77" s="205"/>
      <c r="AH77" s="204"/>
      <c r="AI77" s="204"/>
      <c r="AJ77" s="204"/>
      <c r="AK77" s="206"/>
      <c r="AL77" s="206"/>
      <c r="AM77" s="206"/>
      <c r="AN77" s="205"/>
      <c r="AO77" s="201"/>
      <c r="AP77" s="161"/>
      <c r="AQ77" s="161"/>
      <c r="AR77" s="161"/>
      <c r="AS77" s="201"/>
      <c r="AT77" s="201"/>
      <c r="AU77" s="201"/>
      <c r="AV77" s="201"/>
      <c r="AW77" s="201"/>
      <c r="AX77" s="201"/>
      <c r="BE77" s="205"/>
    </row>
    <row r="78" spans="1:57" s="159" customFormat="1">
      <c r="A78" s="201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2"/>
      <c r="O78" s="202"/>
      <c r="P78" s="202"/>
      <c r="Q78" s="203"/>
      <c r="R78" s="203"/>
      <c r="S78" s="203"/>
      <c r="T78" s="205"/>
      <c r="U78" s="201"/>
      <c r="V78" s="201"/>
      <c r="W78" s="201"/>
      <c r="X78" s="201"/>
      <c r="Y78" s="204"/>
      <c r="Z78" s="204"/>
      <c r="AA78" s="204"/>
      <c r="AB78" s="204"/>
      <c r="AC78" s="204"/>
      <c r="AD78" s="204"/>
      <c r="AE78" s="205"/>
      <c r="AF78" s="205"/>
      <c r="AG78" s="205"/>
      <c r="AH78" s="204"/>
      <c r="AI78" s="204"/>
      <c r="AJ78" s="204"/>
      <c r="AK78" s="206"/>
      <c r="AL78" s="206"/>
      <c r="AM78" s="206"/>
      <c r="AN78" s="205"/>
      <c r="AO78" s="201"/>
      <c r="AP78" s="161"/>
      <c r="AQ78" s="161"/>
      <c r="AR78" s="161"/>
      <c r="AS78" s="201"/>
      <c r="AT78" s="201"/>
      <c r="AU78" s="201"/>
      <c r="AV78" s="201"/>
      <c r="AW78" s="201"/>
      <c r="AX78" s="201"/>
      <c r="BE78" s="205"/>
    </row>
    <row r="79" spans="1:57" s="159" customFormat="1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2"/>
      <c r="O79" s="202"/>
      <c r="P79" s="202"/>
      <c r="Q79" s="203"/>
      <c r="R79" s="203"/>
      <c r="S79" s="203"/>
      <c r="T79" s="205"/>
      <c r="U79" s="201"/>
      <c r="V79" s="201"/>
      <c r="W79" s="201"/>
      <c r="X79" s="201"/>
      <c r="Y79" s="204"/>
      <c r="Z79" s="204"/>
      <c r="AA79" s="204"/>
      <c r="AB79" s="204"/>
      <c r="AC79" s="204"/>
      <c r="AD79" s="204"/>
      <c r="AE79" s="205"/>
      <c r="AF79" s="205"/>
      <c r="AG79" s="205"/>
      <c r="AH79" s="204"/>
      <c r="AI79" s="204"/>
      <c r="AJ79" s="204"/>
      <c r="AK79" s="206"/>
      <c r="AL79" s="206"/>
      <c r="AM79" s="206"/>
      <c r="AN79" s="205"/>
      <c r="AO79" s="201"/>
      <c r="AP79" s="161"/>
      <c r="AQ79" s="161"/>
      <c r="AR79" s="161"/>
      <c r="AS79" s="201"/>
      <c r="AT79" s="201"/>
      <c r="AU79" s="201"/>
      <c r="AV79" s="201"/>
      <c r="AW79" s="201"/>
      <c r="AX79" s="201"/>
      <c r="BE79" s="205"/>
    </row>
    <row r="80" spans="1:57" s="159" customFormat="1">
      <c r="A80" s="201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2"/>
      <c r="O80" s="202"/>
      <c r="P80" s="202"/>
      <c r="Q80" s="203"/>
      <c r="R80" s="203"/>
      <c r="S80" s="203"/>
      <c r="T80" s="205"/>
      <c r="U80" s="201"/>
      <c r="V80" s="201"/>
      <c r="W80" s="201"/>
      <c r="X80" s="201"/>
      <c r="Y80" s="204"/>
      <c r="Z80" s="204"/>
      <c r="AA80" s="204"/>
      <c r="AB80" s="204"/>
      <c r="AC80" s="204"/>
      <c r="AD80" s="204"/>
      <c r="AE80" s="205"/>
      <c r="AF80" s="205"/>
      <c r="AG80" s="205"/>
      <c r="AH80" s="204"/>
      <c r="AI80" s="204"/>
      <c r="AJ80" s="204"/>
      <c r="AK80" s="206"/>
      <c r="AL80" s="206"/>
      <c r="AM80" s="206"/>
      <c r="AN80" s="205"/>
      <c r="AO80" s="201"/>
      <c r="AP80" s="161"/>
      <c r="AQ80" s="161"/>
      <c r="AR80" s="161"/>
      <c r="AS80" s="201"/>
      <c r="AT80" s="201"/>
      <c r="AU80" s="201"/>
      <c r="AV80" s="201"/>
      <c r="AW80" s="201"/>
      <c r="AX80" s="201"/>
      <c r="BE80" s="205"/>
    </row>
    <row r="81" spans="1:57" s="159" customFormat="1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2"/>
      <c r="O81" s="202"/>
      <c r="P81" s="202"/>
      <c r="Q81" s="203"/>
      <c r="R81" s="203"/>
      <c r="S81" s="203"/>
      <c r="T81" s="205"/>
      <c r="U81" s="201"/>
      <c r="V81" s="201"/>
      <c r="W81" s="201"/>
      <c r="X81" s="201"/>
      <c r="Y81" s="204"/>
      <c r="Z81" s="204"/>
      <c r="AA81" s="204"/>
      <c r="AB81" s="204"/>
      <c r="AC81" s="204"/>
      <c r="AD81" s="204"/>
      <c r="AE81" s="205"/>
      <c r="AF81" s="205"/>
      <c r="AG81" s="205"/>
      <c r="AH81" s="204"/>
      <c r="AI81" s="204"/>
      <c r="AJ81" s="204"/>
      <c r="AK81" s="206"/>
      <c r="AL81" s="206"/>
      <c r="AM81" s="206"/>
      <c r="AN81" s="205"/>
      <c r="AO81" s="201"/>
      <c r="AP81" s="161"/>
      <c r="AQ81" s="161"/>
      <c r="AR81" s="161"/>
      <c r="AS81" s="201"/>
      <c r="AT81" s="201"/>
      <c r="AU81" s="201"/>
      <c r="AV81" s="201"/>
      <c r="AW81" s="201"/>
      <c r="AX81" s="201"/>
      <c r="BE81" s="205"/>
    </row>
    <row r="82" spans="1:57" s="159" customFormat="1">
      <c r="A82" s="201"/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2"/>
      <c r="O82" s="202"/>
      <c r="P82" s="202"/>
      <c r="Q82" s="203"/>
      <c r="R82" s="203"/>
      <c r="S82" s="203"/>
      <c r="T82" s="205"/>
      <c r="U82" s="201"/>
      <c r="V82" s="201"/>
      <c r="W82" s="201"/>
      <c r="X82" s="201"/>
      <c r="Y82" s="204"/>
      <c r="Z82" s="204"/>
      <c r="AA82" s="204"/>
      <c r="AB82" s="204"/>
      <c r="AC82" s="204"/>
      <c r="AD82" s="204"/>
      <c r="AE82" s="205"/>
      <c r="AF82" s="205"/>
      <c r="AG82" s="205"/>
      <c r="AH82" s="204"/>
      <c r="AI82" s="204"/>
      <c r="AJ82" s="204"/>
      <c r="AK82" s="206"/>
      <c r="AL82" s="206"/>
      <c r="AM82" s="206"/>
      <c r="AN82" s="205"/>
      <c r="AO82" s="201"/>
      <c r="AP82" s="161"/>
      <c r="AQ82" s="161"/>
      <c r="AR82" s="161"/>
      <c r="AS82" s="201"/>
      <c r="AT82" s="201"/>
      <c r="AU82" s="201"/>
      <c r="AV82" s="201"/>
      <c r="AW82" s="201"/>
      <c r="AX82" s="201"/>
      <c r="BE82" s="205"/>
    </row>
    <row r="83" spans="1:57" s="159" customFormat="1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2"/>
      <c r="O83" s="202"/>
      <c r="P83" s="202"/>
      <c r="Q83" s="203"/>
      <c r="R83" s="203"/>
      <c r="S83" s="203"/>
      <c r="T83" s="205"/>
      <c r="U83" s="201"/>
      <c r="V83" s="201"/>
      <c r="W83" s="201"/>
      <c r="X83" s="201"/>
      <c r="Y83" s="204"/>
      <c r="Z83" s="204"/>
      <c r="AA83" s="204"/>
      <c r="AB83" s="204"/>
      <c r="AC83" s="204"/>
      <c r="AD83" s="204"/>
      <c r="AE83" s="205"/>
      <c r="AF83" s="205"/>
      <c r="AG83" s="205"/>
      <c r="AH83" s="204"/>
      <c r="AI83" s="204"/>
      <c r="AJ83" s="204"/>
      <c r="AK83" s="206"/>
      <c r="AL83" s="206"/>
      <c r="AM83" s="206"/>
      <c r="AN83" s="205"/>
      <c r="AO83" s="201"/>
      <c r="AP83" s="161"/>
      <c r="AQ83" s="161"/>
      <c r="AR83" s="161"/>
      <c r="AS83" s="201"/>
      <c r="AT83" s="201"/>
      <c r="AU83" s="201"/>
      <c r="AV83" s="201"/>
      <c r="AW83" s="201"/>
      <c r="AX83" s="201"/>
      <c r="BE83" s="205"/>
    </row>
    <row r="84" spans="1:57" s="159" customFormat="1">
      <c r="A84" s="201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2"/>
      <c r="O84" s="202"/>
      <c r="P84" s="202"/>
      <c r="Q84" s="203"/>
      <c r="R84" s="203"/>
      <c r="S84" s="203"/>
      <c r="T84" s="205"/>
      <c r="U84" s="201"/>
      <c r="V84" s="201"/>
      <c r="W84" s="201"/>
      <c r="X84" s="201"/>
      <c r="Y84" s="204"/>
      <c r="Z84" s="204"/>
      <c r="AA84" s="204"/>
      <c r="AB84" s="204"/>
      <c r="AC84" s="204"/>
      <c r="AD84" s="204"/>
      <c r="AE84" s="205"/>
      <c r="AF84" s="205"/>
      <c r="AG84" s="205"/>
      <c r="AH84" s="204"/>
      <c r="AI84" s="204"/>
      <c r="AJ84" s="204"/>
      <c r="AK84" s="206"/>
      <c r="AL84" s="206"/>
      <c r="AM84" s="206"/>
      <c r="AN84" s="205"/>
      <c r="AO84" s="201"/>
      <c r="AP84" s="161"/>
      <c r="AQ84" s="161"/>
      <c r="AR84" s="161"/>
      <c r="AS84" s="201"/>
      <c r="AT84" s="201"/>
      <c r="AU84" s="201"/>
      <c r="AV84" s="201"/>
      <c r="AW84" s="201"/>
      <c r="AX84" s="201"/>
      <c r="BE84" s="205"/>
    </row>
    <row r="85" spans="1:57" s="159" customFormat="1">
      <c r="A85" s="201"/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2"/>
      <c r="O85" s="202"/>
      <c r="P85" s="202"/>
      <c r="Q85" s="203"/>
      <c r="R85" s="203"/>
      <c r="S85" s="203"/>
      <c r="T85" s="205"/>
      <c r="U85" s="201"/>
      <c r="V85" s="201"/>
      <c r="W85" s="201"/>
      <c r="X85" s="201"/>
      <c r="Y85" s="204"/>
      <c r="Z85" s="204"/>
      <c r="AA85" s="204"/>
      <c r="AB85" s="204"/>
      <c r="AC85" s="204"/>
      <c r="AD85" s="204"/>
      <c r="AE85" s="205"/>
      <c r="AF85" s="205"/>
      <c r="AG85" s="205"/>
      <c r="AH85" s="204"/>
      <c r="AI85" s="204"/>
      <c r="AJ85" s="204"/>
      <c r="AK85" s="206"/>
      <c r="AL85" s="206"/>
      <c r="AM85" s="206"/>
      <c r="AN85" s="205"/>
      <c r="AO85" s="201"/>
      <c r="AP85" s="161"/>
      <c r="AQ85" s="161"/>
      <c r="AR85" s="161"/>
      <c r="AS85" s="201"/>
      <c r="AT85" s="201"/>
      <c r="AU85" s="201"/>
      <c r="AV85" s="201"/>
      <c r="AW85" s="201"/>
      <c r="AX85" s="201"/>
      <c r="BE85" s="205"/>
    </row>
    <row r="86" spans="1:57" s="159" customFormat="1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2"/>
      <c r="O86" s="202"/>
      <c r="P86" s="202"/>
      <c r="Q86" s="203"/>
      <c r="R86" s="203"/>
      <c r="S86" s="203"/>
      <c r="T86" s="205"/>
      <c r="U86" s="201"/>
      <c r="V86" s="201"/>
      <c r="W86" s="201"/>
      <c r="X86" s="201"/>
      <c r="Y86" s="204"/>
      <c r="Z86" s="204"/>
      <c r="AA86" s="204"/>
      <c r="AB86" s="204"/>
      <c r="AC86" s="204"/>
      <c r="AD86" s="204"/>
      <c r="AE86" s="205"/>
      <c r="AF86" s="205"/>
      <c r="AG86" s="205"/>
      <c r="AH86" s="204"/>
      <c r="AI86" s="204"/>
      <c r="AJ86" s="204"/>
      <c r="AK86" s="206"/>
      <c r="AL86" s="206"/>
      <c r="AM86" s="206"/>
      <c r="AN86" s="205"/>
      <c r="AO86" s="201"/>
      <c r="AP86" s="161"/>
      <c r="AQ86" s="161"/>
      <c r="AR86" s="161"/>
      <c r="AS86" s="201"/>
      <c r="AT86" s="201"/>
      <c r="AU86" s="201"/>
      <c r="AV86" s="201"/>
      <c r="AW86" s="201"/>
      <c r="AX86" s="201"/>
      <c r="BE86" s="205"/>
    </row>
    <row r="87" spans="1:57" s="159" customFormat="1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2"/>
      <c r="O87" s="202"/>
      <c r="P87" s="202"/>
      <c r="Q87" s="203"/>
      <c r="R87" s="203"/>
      <c r="S87" s="203"/>
      <c r="T87" s="205"/>
      <c r="U87" s="201"/>
      <c r="V87" s="201"/>
      <c r="W87" s="201"/>
      <c r="X87" s="201"/>
      <c r="Y87" s="204"/>
      <c r="Z87" s="204"/>
      <c r="AA87" s="204"/>
      <c r="AB87" s="204"/>
      <c r="AC87" s="204"/>
      <c r="AD87" s="204"/>
      <c r="AE87" s="205"/>
      <c r="AF87" s="205"/>
      <c r="AG87" s="205"/>
      <c r="AH87" s="204"/>
      <c r="AI87" s="204"/>
      <c r="AJ87" s="204"/>
      <c r="AK87" s="206"/>
      <c r="AL87" s="206"/>
      <c r="AM87" s="206"/>
      <c r="AN87" s="205"/>
      <c r="AO87" s="201"/>
      <c r="AP87" s="161"/>
      <c r="AQ87" s="161"/>
      <c r="AR87" s="161"/>
      <c r="AS87" s="201"/>
      <c r="AT87" s="201"/>
      <c r="AU87" s="201"/>
      <c r="AV87" s="201"/>
      <c r="AW87" s="201"/>
      <c r="AX87" s="201"/>
      <c r="BE87" s="205"/>
    </row>
    <row r="88" spans="1:57" s="159" customFormat="1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2"/>
      <c r="O88" s="202"/>
      <c r="P88" s="202"/>
      <c r="Q88" s="203"/>
      <c r="R88" s="203"/>
      <c r="S88" s="203"/>
      <c r="T88" s="205"/>
      <c r="U88" s="201"/>
      <c r="V88" s="201"/>
      <c r="W88" s="201"/>
      <c r="X88" s="201"/>
      <c r="Y88" s="204"/>
      <c r="Z88" s="204"/>
      <c r="AA88" s="204"/>
      <c r="AB88" s="204"/>
      <c r="AC88" s="204"/>
      <c r="AD88" s="204"/>
      <c r="AE88" s="205"/>
      <c r="AF88" s="205"/>
      <c r="AG88" s="205"/>
      <c r="AH88" s="204"/>
      <c r="AI88" s="204"/>
      <c r="AJ88" s="204"/>
      <c r="AK88" s="206"/>
      <c r="AL88" s="206"/>
      <c r="AM88" s="206"/>
      <c r="AN88" s="205"/>
      <c r="AO88" s="201"/>
      <c r="AP88" s="161"/>
      <c r="AQ88" s="161"/>
      <c r="AR88" s="161"/>
      <c r="AS88" s="201"/>
      <c r="AT88" s="201"/>
      <c r="AU88" s="201"/>
      <c r="AV88" s="201"/>
      <c r="AW88" s="201"/>
      <c r="AX88" s="201"/>
      <c r="BE88" s="205"/>
    </row>
    <row r="89" spans="1:57" s="159" customFormat="1">
      <c r="A89" s="201"/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2"/>
      <c r="O89" s="202"/>
      <c r="P89" s="202"/>
      <c r="Q89" s="203"/>
      <c r="R89" s="203"/>
      <c r="S89" s="203"/>
      <c r="T89" s="205"/>
      <c r="U89" s="201"/>
      <c r="V89" s="201"/>
      <c r="W89" s="201"/>
      <c r="X89" s="201"/>
      <c r="Y89" s="204"/>
      <c r="Z89" s="204"/>
      <c r="AA89" s="204"/>
      <c r="AB89" s="204"/>
      <c r="AC89" s="204"/>
      <c r="AD89" s="204"/>
      <c r="AE89" s="205"/>
      <c r="AF89" s="205"/>
      <c r="AG89" s="205"/>
      <c r="AH89" s="204"/>
      <c r="AI89" s="204"/>
      <c r="AJ89" s="204"/>
      <c r="AK89" s="206"/>
      <c r="AL89" s="206"/>
      <c r="AM89" s="206"/>
      <c r="AN89" s="205"/>
      <c r="AO89" s="201"/>
      <c r="AP89" s="161"/>
      <c r="AQ89" s="161"/>
      <c r="AR89" s="161"/>
      <c r="AS89" s="201"/>
      <c r="AT89" s="201"/>
      <c r="AU89" s="201"/>
      <c r="AV89" s="201"/>
      <c r="AW89" s="201"/>
      <c r="AX89" s="201"/>
      <c r="BE89" s="205"/>
    </row>
    <row r="90" spans="1:57" s="159" customFormat="1">
      <c r="A90" s="201"/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2"/>
      <c r="O90" s="202"/>
      <c r="P90" s="202"/>
      <c r="Q90" s="203"/>
      <c r="R90" s="203"/>
      <c r="S90" s="203"/>
      <c r="T90" s="205"/>
      <c r="U90" s="201"/>
      <c r="V90" s="201"/>
      <c r="W90" s="201"/>
      <c r="X90" s="201"/>
      <c r="Y90" s="204"/>
      <c r="Z90" s="204"/>
      <c r="AA90" s="204"/>
      <c r="AB90" s="204"/>
      <c r="AC90" s="204"/>
      <c r="AD90" s="204"/>
      <c r="AE90" s="205"/>
      <c r="AF90" s="205"/>
      <c r="AG90" s="205"/>
      <c r="AH90" s="204"/>
      <c r="AI90" s="204"/>
      <c r="AJ90" s="204"/>
      <c r="AK90" s="206"/>
      <c r="AL90" s="206"/>
      <c r="AM90" s="206"/>
      <c r="AN90" s="205"/>
      <c r="AO90" s="201"/>
      <c r="AP90" s="161"/>
      <c r="AQ90" s="161"/>
      <c r="AR90" s="161"/>
      <c r="AS90" s="201"/>
      <c r="AT90" s="201"/>
      <c r="AU90" s="201"/>
      <c r="AV90" s="201"/>
      <c r="AW90" s="201"/>
      <c r="AX90" s="201"/>
      <c r="BE90" s="205"/>
    </row>
    <row r="91" spans="1:57" s="159" customFormat="1">
      <c r="A91" s="201"/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2"/>
      <c r="O91" s="202"/>
      <c r="P91" s="202"/>
      <c r="Q91" s="203"/>
      <c r="R91" s="203"/>
      <c r="S91" s="203"/>
      <c r="T91" s="205"/>
      <c r="U91" s="201"/>
      <c r="V91" s="201"/>
      <c r="W91" s="201"/>
      <c r="X91" s="201"/>
      <c r="Y91" s="204"/>
      <c r="Z91" s="204"/>
      <c r="AA91" s="204"/>
      <c r="AB91" s="204"/>
      <c r="AC91" s="204"/>
      <c r="AD91" s="204"/>
      <c r="AE91" s="205"/>
      <c r="AF91" s="205"/>
      <c r="AG91" s="205"/>
      <c r="AH91" s="204"/>
      <c r="AI91" s="204"/>
      <c r="AJ91" s="204"/>
      <c r="AK91" s="206"/>
      <c r="AL91" s="206"/>
      <c r="AM91" s="206"/>
      <c r="AN91" s="205"/>
      <c r="AO91" s="201"/>
      <c r="AP91" s="161"/>
      <c r="AQ91" s="161"/>
      <c r="AR91" s="161"/>
      <c r="AS91" s="201"/>
      <c r="AT91" s="201"/>
      <c r="AU91" s="201"/>
      <c r="AV91" s="201"/>
      <c r="AW91" s="201"/>
      <c r="AX91" s="201"/>
      <c r="BE91" s="205"/>
    </row>
    <row r="92" spans="1:57" s="159" customFormat="1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2"/>
      <c r="O92" s="202"/>
      <c r="P92" s="202"/>
      <c r="Q92" s="203"/>
      <c r="R92" s="203"/>
      <c r="S92" s="203"/>
      <c r="T92" s="205"/>
      <c r="U92" s="201"/>
      <c r="V92" s="201"/>
      <c r="W92" s="201"/>
      <c r="X92" s="201"/>
      <c r="Y92" s="204"/>
      <c r="Z92" s="204"/>
      <c r="AA92" s="204"/>
      <c r="AB92" s="204"/>
      <c r="AC92" s="204"/>
      <c r="AD92" s="204"/>
      <c r="AE92" s="205"/>
      <c r="AF92" s="205"/>
      <c r="AG92" s="205"/>
      <c r="AH92" s="204"/>
      <c r="AI92" s="204"/>
      <c r="AJ92" s="204"/>
      <c r="AK92" s="206"/>
      <c r="AL92" s="206"/>
      <c r="AM92" s="206"/>
      <c r="AN92" s="205"/>
      <c r="AO92" s="201"/>
      <c r="AP92" s="161"/>
      <c r="AQ92" s="161"/>
      <c r="AR92" s="161"/>
      <c r="AS92" s="201"/>
      <c r="AT92" s="201"/>
      <c r="AU92" s="201"/>
      <c r="AV92" s="201"/>
      <c r="AW92" s="201"/>
      <c r="AX92" s="201"/>
      <c r="BE92" s="205"/>
    </row>
    <row r="93" spans="1:57" s="159" customFormat="1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2"/>
      <c r="O93" s="202"/>
      <c r="P93" s="202"/>
      <c r="Q93" s="203"/>
      <c r="R93" s="203"/>
      <c r="S93" s="203"/>
      <c r="T93" s="205"/>
      <c r="U93" s="201"/>
      <c r="V93" s="201"/>
      <c r="W93" s="201"/>
      <c r="X93" s="201"/>
      <c r="Y93" s="204"/>
      <c r="Z93" s="204"/>
      <c r="AA93" s="204"/>
      <c r="AB93" s="204"/>
      <c r="AC93" s="204"/>
      <c r="AD93" s="204"/>
      <c r="AE93" s="205"/>
      <c r="AF93" s="205"/>
      <c r="AG93" s="205"/>
      <c r="AH93" s="204"/>
      <c r="AI93" s="204"/>
      <c r="AJ93" s="204"/>
      <c r="AK93" s="206"/>
      <c r="AL93" s="206"/>
      <c r="AM93" s="206"/>
      <c r="AN93" s="205"/>
      <c r="AO93" s="201"/>
      <c r="AP93" s="161"/>
      <c r="AQ93" s="161"/>
      <c r="AR93" s="161"/>
      <c r="AS93" s="201"/>
      <c r="AT93" s="201"/>
      <c r="AU93" s="201"/>
      <c r="AV93" s="201"/>
      <c r="AW93" s="201"/>
      <c r="AX93" s="201"/>
      <c r="BE93" s="205"/>
    </row>
    <row r="94" spans="1:57" s="159" customFormat="1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2"/>
      <c r="O94" s="202"/>
      <c r="P94" s="202"/>
      <c r="Q94" s="203"/>
      <c r="R94" s="203"/>
      <c r="S94" s="203"/>
      <c r="T94" s="205"/>
      <c r="U94" s="201"/>
      <c r="V94" s="201"/>
      <c r="W94" s="201"/>
      <c r="X94" s="201"/>
      <c r="Y94" s="204"/>
      <c r="Z94" s="204"/>
      <c r="AA94" s="204"/>
      <c r="AB94" s="204"/>
      <c r="AC94" s="204"/>
      <c r="AD94" s="204"/>
      <c r="AE94" s="205"/>
      <c r="AF94" s="205"/>
      <c r="AG94" s="205"/>
      <c r="AH94" s="204"/>
      <c r="AI94" s="204"/>
      <c r="AJ94" s="204"/>
      <c r="AK94" s="206"/>
      <c r="AL94" s="206"/>
      <c r="AM94" s="206"/>
      <c r="AN94" s="205"/>
      <c r="AO94" s="201"/>
      <c r="AP94" s="161"/>
      <c r="AQ94" s="161"/>
      <c r="AR94" s="161"/>
      <c r="AS94" s="201"/>
      <c r="AT94" s="201"/>
      <c r="AU94" s="201"/>
      <c r="AV94" s="201"/>
      <c r="AW94" s="201"/>
      <c r="AX94" s="201"/>
      <c r="BE94" s="205"/>
    </row>
    <row r="95" spans="1:57" s="159" customFormat="1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2"/>
      <c r="O95" s="202"/>
      <c r="P95" s="202"/>
      <c r="Q95" s="203"/>
      <c r="R95" s="203"/>
      <c r="S95" s="203"/>
      <c r="T95" s="205"/>
      <c r="U95" s="201"/>
      <c r="V95" s="201"/>
      <c r="W95" s="201"/>
      <c r="X95" s="201"/>
      <c r="Y95" s="204"/>
      <c r="Z95" s="204"/>
      <c r="AA95" s="204"/>
      <c r="AB95" s="204"/>
      <c r="AC95" s="204"/>
      <c r="AD95" s="204"/>
      <c r="AE95" s="205"/>
      <c r="AF95" s="205"/>
      <c r="AG95" s="205"/>
      <c r="AH95" s="204"/>
      <c r="AI95" s="204"/>
      <c r="AJ95" s="204"/>
      <c r="AK95" s="206"/>
      <c r="AL95" s="206"/>
      <c r="AM95" s="206"/>
      <c r="AN95" s="205"/>
      <c r="AO95" s="201"/>
      <c r="AP95" s="161"/>
      <c r="AQ95" s="161"/>
      <c r="AR95" s="161"/>
      <c r="AS95" s="201"/>
      <c r="AT95" s="201"/>
      <c r="AU95" s="201"/>
      <c r="AV95" s="201"/>
      <c r="AW95" s="201"/>
      <c r="AX95" s="201"/>
      <c r="BE95" s="205"/>
    </row>
    <row r="96" spans="1:57" s="159" customFormat="1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2"/>
      <c r="O96" s="202"/>
      <c r="P96" s="202"/>
      <c r="Q96" s="203"/>
      <c r="R96" s="203"/>
      <c r="S96" s="203"/>
      <c r="T96" s="205"/>
      <c r="U96" s="201"/>
      <c r="V96" s="201"/>
      <c r="W96" s="201"/>
      <c r="X96" s="201"/>
      <c r="Y96" s="204"/>
      <c r="Z96" s="204"/>
      <c r="AA96" s="204"/>
      <c r="AB96" s="204"/>
      <c r="AC96" s="204"/>
      <c r="AD96" s="204"/>
      <c r="AE96" s="205"/>
      <c r="AF96" s="205"/>
      <c r="AG96" s="205"/>
      <c r="AH96" s="204"/>
      <c r="AI96" s="204"/>
      <c r="AJ96" s="204"/>
      <c r="AK96" s="206"/>
      <c r="AL96" s="206"/>
      <c r="AM96" s="206"/>
      <c r="AN96" s="205"/>
      <c r="AO96" s="201"/>
      <c r="AP96" s="161"/>
      <c r="AQ96" s="161"/>
      <c r="AR96" s="161"/>
      <c r="AS96" s="201"/>
      <c r="AT96" s="201"/>
      <c r="AU96" s="201"/>
      <c r="AV96" s="201"/>
      <c r="AW96" s="201"/>
      <c r="AX96" s="201"/>
      <c r="BE96" s="205"/>
    </row>
    <row r="97" spans="1:57" s="159" customFormat="1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2"/>
      <c r="O97" s="202"/>
      <c r="P97" s="202"/>
      <c r="Q97" s="203"/>
      <c r="R97" s="203"/>
      <c r="S97" s="203"/>
      <c r="T97" s="205"/>
      <c r="U97" s="201"/>
      <c r="V97" s="201"/>
      <c r="W97" s="201"/>
      <c r="X97" s="201"/>
      <c r="Y97" s="204"/>
      <c r="Z97" s="204"/>
      <c r="AA97" s="204"/>
      <c r="AB97" s="204"/>
      <c r="AC97" s="204"/>
      <c r="AD97" s="204"/>
      <c r="AE97" s="205"/>
      <c r="AF97" s="205"/>
      <c r="AG97" s="205"/>
      <c r="AH97" s="204"/>
      <c r="AI97" s="204"/>
      <c r="AJ97" s="204"/>
      <c r="AK97" s="206"/>
      <c r="AL97" s="206"/>
      <c r="AM97" s="206"/>
      <c r="AN97" s="205"/>
      <c r="AO97" s="201"/>
      <c r="AP97" s="161"/>
      <c r="AQ97" s="161"/>
      <c r="AR97" s="161"/>
      <c r="AS97" s="201"/>
      <c r="AT97" s="201"/>
      <c r="AU97" s="201"/>
      <c r="AV97" s="201"/>
      <c r="AW97" s="201"/>
      <c r="AX97" s="201"/>
      <c r="BE97" s="205"/>
    </row>
  </sheetData>
  <sheetProtection selectLockedCells="1"/>
  <mergeCells count="66">
    <mergeCell ref="W7:W8"/>
    <mergeCell ref="X7:X8"/>
    <mergeCell ref="AA7:AA8"/>
    <mergeCell ref="AB6:AD6"/>
    <mergeCell ref="AE6:AG6"/>
    <mergeCell ref="AC7:AC8"/>
    <mergeCell ref="AD7:AD8"/>
    <mergeCell ref="AF7:AF8"/>
    <mergeCell ref="AG7:AG8"/>
    <mergeCell ref="M7:M8"/>
    <mergeCell ref="O7:O8"/>
    <mergeCell ref="U6:U8"/>
    <mergeCell ref="P7:P8"/>
    <mergeCell ref="R7:R8"/>
    <mergeCell ref="S7:S8"/>
    <mergeCell ref="H6:J6"/>
    <mergeCell ref="K6:M6"/>
    <mergeCell ref="N6:P6"/>
    <mergeCell ref="Q6:S6"/>
    <mergeCell ref="AV6:AX6"/>
    <mergeCell ref="AS6:AU6"/>
    <mergeCell ref="AP6:AR6"/>
    <mergeCell ref="AO6:AO8"/>
    <mergeCell ref="AK6:AM6"/>
    <mergeCell ref="Z7:Z8"/>
    <mergeCell ref="V6:X6"/>
    <mergeCell ref="Y6:AA6"/>
    <mergeCell ref="T6:T8"/>
    <mergeCell ref="I7:I8"/>
    <mergeCell ref="J7:J8"/>
    <mergeCell ref="L7:L8"/>
    <mergeCell ref="A6:A8"/>
    <mergeCell ref="C7:C8"/>
    <mergeCell ref="D7:D8"/>
    <mergeCell ref="B6:D6"/>
    <mergeCell ref="E6:G6"/>
    <mergeCell ref="F7:F8"/>
    <mergeCell ref="G7:G8"/>
    <mergeCell ref="AO3:AX3"/>
    <mergeCell ref="AY3:BE3"/>
    <mergeCell ref="AY4:BE4"/>
    <mergeCell ref="AU7:AU8"/>
    <mergeCell ref="AW7:AW8"/>
    <mergeCell ref="AX7:AX8"/>
    <mergeCell ref="AZ7:AZ8"/>
    <mergeCell ref="BA7:BA8"/>
    <mergeCell ref="BB6:BD6"/>
    <mergeCell ref="AY6:BA6"/>
    <mergeCell ref="BC7:BC8"/>
    <mergeCell ref="BD7:BD8"/>
    <mergeCell ref="AR7:AR8"/>
    <mergeCell ref="BE6:BE8"/>
    <mergeCell ref="AT7:AT8"/>
    <mergeCell ref="AI7:AI8"/>
    <mergeCell ref="AJ7:AJ8"/>
    <mergeCell ref="AH6:AJ6"/>
    <mergeCell ref="AM7:AM8"/>
    <mergeCell ref="AQ7:AQ8"/>
    <mergeCell ref="AL7:AL8"/>
    <mergeCell ref="AN6:AN8"/>
    <mergeCell ref="A3:J3"/>
    <mergeCell ref="K3:T3"/>
    <mergeCell ref="U3:AD3"/>
    <mergeCell ref="AE3:AN3"/>
    <mergeCell ref="AE4:AN4"/>
    <mergeCell ref="K4:T4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2" manualBreakCount="2">
    <brk id="20" max="27" man="1"/>
    <brk id="30" max="2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12"/>
  <dimension ref="A1:BH97"/>
  <sheetViews>
    <sheetView view="pageBreakPreview" zoomScaleNormal="100" zoomScaleSheetLayoutView="100" workbookViewId="0">
      <selection activeCell="AI20" sqref="AI20"/>
    </sheetView>
  </sheetViews>
  <sheetFormatPr defaultRowHeight="11.25"/>
  <cols>
    <col min="1" max="1" width="8.625" style="443" customWidth="1"/>
    <col min="2" max="2" width="8.625" style="405" customWidth="1"/>
    <col min="3" max="4" width="9.125" style="405" bestFit="1" customWidth="1"/>
    <col min="5" max="5" width="7.625" style="405" customWidth="1"/>
    <col min="6" max="6" width="6.875" style="405" customWidth="1"/>
    <col min="7" max="7" width="7.875" style="405" customWidth="1"/>
    <col min="8" max="8" width="8.625" style="405" customWidth="1"/>
    <col min="9" max="10" width="7.875" style="405" customWidth="1"/>
    <col min="11" max="11" width="8.125" style="405" customWidth="1"/>
    <col min="12" max="13" width="7.875" style="405" customWidth="1"/>
    <col min="14" max="16" width="7.875" style="406" customWidth="1"/>
    <col min="17" max="19" width="7.875" style="407" customWidth="1"/>
    <col min="20" max="20" width="10.875" style="444" customWidth="1"/>
    <col min="21" max="21" width="9.625" style="443" customWidth="1"/>
    <col min="22" max="22" width="8.125" style="405" customWidth="1"/>
    <col min="23" max="24" width="7.875" style="405" customWidth="1"/>
    <col min="25" max="30" width="8.125" style="408" customWidth="1"/>
    <col min="31" max="31" width="8.125" style="444" customWidth="1"/>
    <col min="32" max="33" width="7.625" style="444" customWidth="1"/>
    <col min="34" max="36" width="8.125" style="408" customWidth="1"/>
    <col min="37" max="39" width="8.125" style="410" customWidth="1"/>
    <col min="40" max="40" width="10.375" style="444" customWidth="1"/>
    <col min="41" max="41" width="10.375" style="443" customWidth="1"/>
    <col min="42" max="42" width="8.125" style="411" customWidth="1"/>
    <col min="43" max="44" width="7.875" style="411" customWidth="1"/>
    <col min="45" max="45" width="8.125" style="405" customWidth="1"/>
    <col min="46" max="47" width="7.875" style="405" customWidth="1"/>
    <col min="48" max="50" width="8.125" style="405" customWidth="1"/>
    <col min="51" max="56" width="11.625" style="412" customWidth="1"/>
    <col min="57" max="57" width="12.625" style="444" customWidth="1"/>
    <col min="58" max="16384" width="9" style="412"/>
  </cols>
  <sheetData>
    <row r="1" spans="1:60" s="967" customFormat="1" ht="14.1" customHeight="1">
      <c r="A1" s="944" t="s">
        <v>1715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1"/>
      <c r="O1" s="961"/>
      <c r="P1" s="961"/>
      <c r="Q1" s="962"/>
      <c r="R1" s="962"/>
      <c r="S1" s="962"/>
      <c r="T1" s="1155" t="s">
        <v>1716</v>
      </c>
      <c r="U1" s="944" t="s">
        <v>1717</v>
      </c>
      <c r="V1" s="960"/>
      <c r="W1" s="960"/>
      <c r="X1" s="960"/>
      <c r="Y1" s="963"/>
      <c r="Z1" s="963"/>
      <c r="AA1" s="963"/>
      <c r="AB1" s="963"/>
      <c r="AC1" s="963"/>
      <c r="AD1" s="963"/>
      <c r="AE1" s="964"/>
      <c r="AF1" s="964"/>
      <c r="AG1" s="964"/>
      <c r="AH1" s="963"/>
      <c r="AI1" s="963"/>
      <c r="AJ1" s="963"/>
      <c r="AK1" s="965"/>
      <c r="AL1" s="965"/>
      <c r="AM1" s="965"/>
      <c r="AN1" s="1155" t="s">
        <v>1718</v>
      </c>
      <c r="AO1" s="944" t="s">
        <v>1719</v>
      </c>
      <c r="AP1" s="966"/>
      <c r="AQ1" s="966"/>
      <c r="AR1" s="966"/>
      <c r="AS1" s="960"/>
      <c r="AT1" s="960"/>
      <c r="AU1" s="960"/>
      <c r="AV1" s="960"/>
      <c r="AW1" s="960"/>
      <c r="AX1" s="960"/>
      <c r="BB1" s="1155"/>
      <c r="BC1" s="1155"/>
      <c r="BD1" s="1155"/>
      <c r="BE1" s="1057" t="s">
        <v>1720</v>
      </c>
    </row>
    <row r="2" spans="1:60" ht="14.1" customHeight="1">
      <c r="A2" s="148"/>
      <c r="T2" s="918"/>
      <c r="U2" s="148"/>
      <c r="AE2" s="409"/>
      <c r="AF2" s="409"/>
      <c r="AG2" s="409"/>
      <c r="AN2" s="918"/>
      <c r="AO2" s="148"/>
      <c r="BB2" s="918"/>
      <c r="BC2" s="918"/>
      <c r="BD2" s="918"/>
      <c r="BE2" s="918"/>
    </row>
    <row r="3" spans="1:60" s="413" customFormat="1" ht="20.100000000000001" customHeight="1">
      <c r="A3" s="1838" t="s">
        <v>119</v>
      </c>
      <c r="B3" s="1838"/>
      <c r="C3" s="1838"/>
      <c r="D3" s="1838"/>
      <c r="E3" s="1838"/>
      <c r="F3" s="1838"/>
      <c r="G3" s="1838"/>
      <c r="H3" s="1838"/>
      <c r="I3" s="1838"/>
      <c r="J3" s="1838"/>
      <c r="K3" s="1840" t="s">
        <v>1048</v>
      </c>
      <c r="L3" s="1840"/>
      <c r="M3" s="1840"/>
      <c r="N3" s="1840"/>
      <c r="O3" s="1840"/>
      <c r="P3" s="1840"/>
      <c r="Q3" s="1840"/>
      <c r="R3" s="1840"/>
      <c r="S3" s="1840"/>
      <c r="T3" s="1840"/>
      <c r="U3" s="1838" t="s">
        <v>1217</v>
      </c>
      <c r="V3" s="1838"/>
      <c r="W3" s="1838"/>
      <c r="X3" s="1838"/>
      <c r="Y3" s="1838"/>
      <c r="Z3" s="1838"/>
      <c r="AA3" s="1838"/>
      <c r="AB3" s="1838"/>
      <c r="AC3" s="1838"/>
      <c r="AD3" s="1838"/>
      <c r="AE3" s="1840" t="s">
        <v>1048</v>
      </c>
      <c r="AF3" s="1840"/>
      <c r="AG3" s="1840"/>
      <c r="AH3" s="1840"/>
      <c r="AI3" s="1840"/>
      <c r="AJ3" s="1840"/>
      <c r="AK3" s="1840"/>
      <c r="AL3" s="1840"/>
      <c r="AM3" s="1840"/>
      <c r="AN3" s="1840"/>
      <c r="AO3" s="1838" t="s">
        <v>1217</v>
      </c>
      <c r="AP3" s="1838"/>
      <c r="AQ3" s="1838"/>
      <c r="AR3" s="1838"/>
      <c r="AS3" s="1838"/>
      <c r="AT3" s="1838"/>
      <c r="AU3" s="1838"/>
      <c r="AV3" s="1838"/>
      <c r="AW3" s="1838"/>
      <c r="AX3" s="1838"/>
      <c r="AY3" s="1840" t="s">
        <v>1048</v>
      </c>
      <c r="AZ3" s="1840"/>
      <c r="BA3" s="1840"/>
      <c r="BB3" s="1840"/>
      <c r="BC3" s="1840"/>
      <c r="BD3" s="1840"/>
      <c r="BE3" s="1840"/>
      <c r="BF3" s="638"/>
      <c r="BG3" s="638"/>
      <c r="BH3" s="638"/>
    </row>
    <row r="4" spans="1:60" s="415" customFormat="1" ht="24" customHeight="1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1840" t="s">
        <v>1216</v>
      </c>
      <c r="L4" s="1840"/>
      <c r="M4" s="1840"/>
      <c r="N4" s="1840"/>
      <c r="O4" s="1840"/>
      <c r="P4" s="1840"/>
      <c r="Q4" s="1840"/>
      <c r="R4" s="1840"/>
      <c r="S4" s="1840"/>
      <c r="T4" s="1840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1840" t="s">
        <v>1215</v>
      </c>
      <c r="AF4" s="1840"/>
      <c r="AG4" s="1840"/>
      <c r="AH4" s="1840"/>
      <c r="AI4" s="1840"/>
      <c r="AJ4" s="1840"/>
      <c r="AK4" s="1840"/>
      <c r="AL4" s="1840"/>
      <c r="AM4" s="1840"/>
      <c r="AN4" s="1840"/>
      <c r="AO4" s="1839"/>
      <c r="AP4" s="1839"/>
      <c r="AQ4" s="1839"/>
      <c r="AR4" s="1839"/>
      <c r="AS4" s="1839"/>
      <c r="AT4" s="1839"/>
      <c r="AU4" s="1839"/>
      <c r="AV4" s="1839"/>
      <c r="AW4" s="1839"/>
      <c r="AX4" s="1839"/>
      <c r="AY4" s="1840" t="s">
        <v>1215</v>
      </c>
      <c r="AZ4" s="1840"/>
      <c r="BA4" s="1840"/>
      <c r="BB4" s="1840"/>
      <c r="BC4" s="1840"/>
      <c r="BD4" s="1840"/>
      <c r="BE4" s="1840"/>
      <c r="BF4" s="638"/>
      <c r="BG4" s="638"/>
      <c r="BH4" s="638"/>
    </row>
    <row r="5" spans="1:60" s="417" customFormat="1" ht="18" customHeight="1" thickBot="1">
      <c r="A5" s="416" t="s">
        <v>193</v>
      </c>
      <c r="N5" s="418"/>
      <c r="O5" s="418"/>
      <c r="P5" s="418"/>
      <c r="Q5" s="419"/>
      <c r="R5" s="419"/>
      <c r="S5" s="419"/>
      <c r="T5" s="422" t="s">
        <v>194</v>
      </c>
      <c r="U5" s="416" t="s">
        <v>193</v>
      </c>
      <c r="Y5" s="420"/>
      <c r="Z5" s="420"/>
      <c r="AA5" s="420"/>
      <c r="AB5" s="420"/>
      <c r="AC5" s="420"/>
      <c r="AD5" s="420"/>
      <c r="AH5" s="420"/>
      <c r="AI5" s="420"/>
      <c r="AJ5" s="420"/>
      <c r="AK5" s="421"/>
      <c r="AL5" s="421"/>
      <c r="AM5" s="421"/>
      <c r="AN5" s="422" t="s">
        <v>194</v>
      </c>
      <c r="AO5" s="416" t="s">
        <v>193</v>
      </c>
      <c r="AP5" s="419"/>
      <c r="AQ5" s="419"/>
      <c r="AR5" s="419"/>
      <c r="AV5" s="419"/>
      <c r="AW5" s="419"/>
      <c r="AX5" s="419"/>
      <c r="BE5" s="422" t="s">
        <v>194</v>
      </c>
    </row>
    <row r="6" spans="1:60" s="159" customFormat="1" ht="21.6" customHeight="1">
      <c r="A6" s="1622" t="s">
        <v>195</v>
      </c>
      <c r="B6" s="1837" t="s">
        <v>1030</v>
      </c>
      <c r="C6" s="1832"/>
      <c r="D6" s="1833"/>
      <c r="E6" s="1831" t="s">
        <v>1029</v>
      </c>
      <c r="F6" s="1832"/>
      <c r="G6" s="1833"/>
      <c r="H6" s="1831" t="s">
        <v>1031</v>
      </c>
      <c r="I6" s="1832"/>
      <c r="J6" s="1832"/>
      <c r="K6" s="1832" t="s">
        <v>1032</v>
      </c>
      <c r="L6" s="1832"/>
      <c r="M6" s="1833"/>
      <c r="N6" s="1831" t="s">
        <v>1033</v>
      </c>
      <c r="O6" s="1832"/>
      <c r="P6" s="1833"/>
      <c r="Q6" s="1831" t="s">
        <v>1034</v>
      </c>
      <c r="R6" s="1832"/>
      <c r="S6" s="1833"/>
      <c r="T6" s="1637" t="s">
        <v>135</v>
      </c>
      <c r="U6" s="1622" t="s">
        <v>195</v>
      </c>
      <c r="V6" s="1832" t="s">
        <v>1035</v>
      </c>
      <c r="W6" s="1832"/>
      <c r="X6" s="1833"/>
      <c r="Y6" s="1831" t="s">
        <v>1036</v>
      </c>
      <c r="Z6" s="1832"/>
      <c r="AA6" s="1833"/>
      <c r="AB6" s="1831" t="s">
        <v>1037</v>
      </c>
      <c r="AC6" s="1832"/>
      <c r="AD6" s="1832"/>
      <c r="AE6" s="1832" t="s">
        <v>1038</v>
      </c>
      <c r="AF6" s="1832"/>
      <c r="AG6" s="1833"/>
      <c r="AH6" s="1831" t="s">
        <v>1045</v>
      </c>
      <c r="AI6" s="1832"/>
      <c r="AJ6" s="1833"/>
      <c r="AK6" s="1831" t="s">
        <v>1044</v>
      </c>
      <c r="AL6" s="1832"/>
      <c r="AM6" s="1833"/>
      <c r="AN6" s="1637" t="s">
        <v>135</v>
      </c>
      <c r="AO6" s="1622" t="s">
        <v>195</v>
      </c>
      <c r="AP6" s="1831" t="s">
        <v>1043</v>
      </c>
      <c r="AQ6" s="1832"/>
      <c r="AR6" s="1833"/>
      <c r="AS6" s="1831" t="s">
        <v>1042</v>
      </c>
      <c r="AT6" s="1832"/>
      <c r="AU6" s="1833"/>
      <c r="AV6" s="1831" t="s">
        <v>1041</v>
      </c>
      <c r="AW6" s="1832"/>
      <c r="AX6" s="1832"/>
      <c r="AY6" s="1832" t="s">
        <v>1040</v>
      </c>
      <c r="AZ6" s="1832"/>
      <c r="BA6" s="1833"/>
      <c r="BB6" s="1831" t="s">
        <v>1039</v>
      </c>
      <c r="BC6" s="1832"/>
      <c r="BD6" s="1836"/>
      <c r="BE6" s="1637" t="s">
        <v>135</v>
      </c>
    </row>
    <row r="7" spans="1:60" s="159" customFormat="1" ht="21.6" customHeight="1">
      <c r="A7" s="1623"/>
      <c r="B7" s="656"/>
      <c r="C7" s="1829" t="s">
        <v>411</v>
      </c>
      <c r="D7" s="1829" t="s">
        <v>412</v>
      </c>
      <c r="E7" s="654"/>
      <c r="F7" s="1829" t="s">
        <v>411</v>
      </c>
      <c r="G7" s="1829" t="s">
        <v>412</v>
      </c>
      <c r="H7" s="654"/>
      <c r="I7" s="1829" t="s">
        <v>411</v>
      </c>
      <c r="J7" s="1834" t="s">
        <v>412</v>
      </c>
      <c r="K7" s="642"/>
      <c r="L7" s="1829" t="s">
        <v>411</v>
      </c>
      <c r="M7" s="1829" t="s">
        <v>412</v>
      </c>
      <c r="N7" s="654"/>
      <c r="O7" s="1829" t="s">
        <v>411</v>
      </c>
      <c r="P7" s="1829" t="s">
        <v>412</v>
      </c>
      <c r="Q7" s="654"/>
      <c r="R7" s="1829" t="s">
        <v>411</v>
      </c>
      <c r="S7" s="1829" t="s">
        <v>412</v>
      </c>
      <c r="T7" s="1638"/>
      <c r="U7" s="1623"/>
      <c r="V7" s="642"/>
      <c r="W7" s="1829" t="s">
        <v>411</v>
      </c>
      <c r="X7" s="1829" t="s">
        <v>412</v>
      </c>
      <c r="Y7" s="654"/>
      <c r="Z7" s="1829" t="s">
        <v>411</v>
      </c>
      <c r="AA7" s="1829" t="s">
        <v>412</v>
      </c>
      <c r="AB7" s="654"/>
      <c r="AC7" s="1829" t="s">
        <v>411</v>
      </c>
      <c r="AD7" s="1834" t="s">
        <v>412</v>
      </c>
      <c r="AE7" s="704"/>
      <c r="AF7" s="1829" t="s">
        <v>411</v>
      </c>
      <c r="AG7" s="1829" t="s">
        <v>412</v>
      </c>
      <c r="AH7" s="705"/>
      <c r="AI7" s="1829" t="s">
        <v>411</v>
      </c>
      <c r="AJ7" s="1829" t="s">
        <v>412</v>
      </c>
      <c r="AK7" s="654"/>
      <c r="AL7" s="1829" t="s">
        <v>411</v>
      </c>
      <c r="AM7" s="1829" t="s">
        <v>412</v>
      </c>
      <c r="AN7" s="1638"/>
      <c r="AO7" s="1623"/>
      <c r="AP7" s="654"/>
      <c r="AQ7" s="1829" t="s">
        <v>411</v>
      </c>
      <c r="AR7" s="1829" t="s">
        <v>412</v>
      </c>
      <c r="AS7" s="654"/>
      <c r="AT7" s="1829" t="s">
        <v>411</v>
      </c>
      <c r="AU7" s="1829" t="s">
        <v>412</v>
      </c>
      <c r="AV7" s="654"/>
      <c r="AW7" s="1829" t="s">
        <v>411</v>
      </c>
      <c r="AX7" s="1834" t="s">
        <v>412</v>
      </c>
      <c r="AY7" s="642"/>
      <c r="AZ7" s="1829" t="s">
        <v>411</v>
      </c>
      <c r="BA7" s="1829" t="s">
        <v>412</v>
      </c>
      <c r="BB7" s="652"/>
      <c r="BC7" s="1829" t="s">
        <v>411</v>
      </c>
      <c r="BD7" s="1829" t="s">
        <v>412</v>
      </c>
      <c r="BE7" s="1638"/>
    </row>
    <row r="8" spans="1:60" s="159" customFormat="1" ht="21.6" customHeight="1">
      <c r="A8" s="1624"/>
      <c r="B8" s="655"/>
      <c r="C8" s="1830"/>
      <c r="D8" s="1830"/>
      <c r="E8" s="653"/>
      <c r="F8" s="1830"/>
      <c r="G8" s="1830"/>
      <c r="H8" s="653"/>
      <c r="I8" s="1830"/>
      <c r="J8" s="1835"/>
      <c r="K8" s="641"/>
      <c r="L8" s="1830"/>
      <c r="M8" s="1830"/>
      <c r="N8" s="653"/>
      <c r="O8" s="1830"/>
      <c r="P8" s="1830"/>
      <c r="Q8" s="653"/>
      <c r="R8" s="1830"/>
      <c r="S8" s="1830"/>
      <c r="T8" s="1639"/>
      <c r="U8" s="1624"/>
      <c r="V8" s="641"/>
      <c r="W8" s="1830"/>
      <c r="X8" s="1830"/>
      <c r="Y8" s="653"/>
      <c r="Z8" s="1830"/>
      <c r="AA8" s="1830"/>
      <c r="AB8" s="653"/>
      <c r="AC8" s="1830"/>
      <c r="AD8" s="1835"/>
      <c r="AE8" s="706"/>
      <c r="AF8" s="1830"/>
      <c r="AG8" s="1830"/>
      <c r="AH8" s="707"/>
      <c r="AI8" s="1830"/>
      <c r="AJ8" s="1830"/>
      <c r="AK8" s="653"/>
      <c r="AL8" s="1830"/>
      <c r="AM8" s="1830"/>
      <c r="AN8" s="1639"/>
      <c r="AO8" s="1624"/>
      <c r="AP8" s="653"/>
      <c r="AQ8" s="1830"/>
      <c r="AR8" s="1830"/>
      <c r="AS8" s="653"/>
      <c r="AT8" s="1830"/>
      <c r="AU8" s="1830"/>
      <c r="AV8" s="653"/>
      <c r="AW8" s="1830"/>
      <c r="AX8" s="1835"/>
      <c r="AY8" s="641"/>
      <c r="AZ8" s="1830"/>
      <c r="BA8" s="1830"/>
      <c r="BB8" s="651"/>
      <c r="BC8" s="1830"/>
      <c r="BD8" s="1830"/>
      <c r="BE8" s="1639"/>
    </row>
    <row r="9" spans="1:60" s="417" customFormat="1" ht="28.35" customHeight="1">
      <c r="A9" s="423" t="s">
        <v>1019</v>
      </c>
      <c r="B9" s="426">
        <v>129777</v>
      </c>
      <c r="C9" s="647">
        <v>67395</v>
      </c>
      <c r="D9" s="647">
        <v>62382</v>
      </c>
      <c r="E9" s="424">
        <v>16561</v>
      </c>
      <c r="F9" s="424">
        <v>8308</v>
      </c>
      <c r="G9" s="424">
        <v>8253</v>
      </c>
      <c r="H9" s="424">
        <v>9209</v>
      </c>
      <c r="I9" s="424">
        <v>4662</v>
      </c>
      <c r="J9" s="424">
        <v>4547</v>
      </c>
      <c r="K9" s="424">
        <v>42776</v>
      </c>
      <c r="L9" s="424">
        <v>21570</v>
      </c>
      <c r="M9" s="424">
        <v>21206</v>
      </c>
      <c r="N9" s="424">
        <v>3773</v>
      </c>
      <c r="O9" s="424">
        <v>2047</v>
      </c>
      <c r="P9" s="424">
        <v>1726</v>
      </c>
      <c r="Q9" s="424">
        <v>772</v>
      </c>
      <c r="R9" s="424">
        <v>419</v>
      </c>
      <c r="S9" s="424">
        <v>353</v>
      </c>
      <c r="T9" s="427" t="s">
        <v>1019</v>
      </c>
      <c r="U9" s="646" t="s">
        <v>1019</v>
      </c>
      <c r="V9" s="424">
        <v>3433</v>
      </c>
      <c r="W9" s="424">
        <v>1708</v>
      </c>
      <c r="X9" s="424">
        <v>1725</v>
      </c>
      <c r="Y9" s="424">
        <v>7685</v>
      </c>
      <c r="Z9" s="424">
        <v>4139</v>
      </c>
      <c r="AA9" s="424">
        <v>3546</v>
      </c>
      <c r="AB9" s="424">
        <v>353</v>
      </c>
      <c r="AC9" s="424">
        <v>184</v>
      </c>
      <c r="AD9" s="424">
        <v>169</v>
      </c>
      <c r="AE9" s="424">
        <v>19815</v>
      </c>
      <c r="AF9" s="424">
        <v>10613</v>
      </c>
      <c r="AG9" s="424">
        <v>9202</v>
      </c>
      <c r="AH9" s="424">
        <v>3943</v>
      </c>
      <c r="AI9" s="424">
        <v>2182</v>
      </c>
      <c r="AJ9" s="424">
        <v>1761</v>
      </c>
      <c r="AK9" s="424">
        <v>3927</v>
      </c>
      <c r="AL9" s="424">
        <v>2055</v>
      </c>
      <c r="AM9" s="424">
        <v>1872</v>
      </c>
      <c r="AN9" s="427" t="s">
        <v>1019</v>
      </c>
      <c r="AO9" s="646" t="s">
        <v>1019</v>
      </c>
      <c r="AP9" s="424">
        <v>4464</v>
      </c>
      <c r="AQ9" s="424">
        <v>2484</v>
      </c>
      <c r="AR9" s="424">
        <v>1980</v>
      </c>
      <c r="AS9" s="424">
        <v>1455</v>
      </c>
      <c r="AT9" s="424">
        <v>762</v>
      </c>
      <c r="AU9" s="424">
        <v>693</v>
      </c>
      <c r="AV9" s="424">
        <v>1605</v>
      </c>
      <c r="AW9" s="424">
        <v>864</v>
      </c>
      <c r="AX9" s="424">
        <v>741</v>
      </c>
      <c r="AY9" s="424">
        <v>9092</v>
      </c>
      <c r="AZ9" s="424">
        <v>4903</v>
      </c>
      <c r="BA9" s="424">
        <v>4189</v>
      </c>
      <c r="BB9" s="424">
        <v>914</v>
      </c>
      <c r="BC9" s="424">
        <v>495</v>
      </c>
      <c r="BD9" s="424">
        <v>419</v>
      </c>
      <c r="BE9" s="427" t="s">
        <v>1019</v>
      </c>
    </row>
    <row r="10" spans="1:60" s="417" customFormat="1" ht="28.35" customHeight="1">
      <c r="A10" s="423" t="s">
        <v>1234</v>
      </c>
      <c r="B10" s="426">
        <v>136770</v>
      </c>
      <c r="C10" s="647">
        <v>69421</v>
      </c>
      <c r="D10" s="647">
        <v>65298</v>
      </c>
      <c r="E10" s="424">
        <v>16796</v>
      </c>
      <c r="F10" s="424">
        <v>8463</v>
      </c>
      <c r="G10" s="424">
        <v>8333</v>
      </c>
      <c r="H10" s="424">
        <v>10514</v>
      </c>
      <c r="I10" s="424">
        <v>5228</v>
      </c>
      <c r="J10" s="424">
        <v>5286</v>
      </c>
      <c r="K10" s="424">
        <v>47044</v>
      </c>
      <c r="L10" s="424">
        <v>21659</v>
      </c>
      <c r="M10" s="424">
        <v>23334</v>
      </c>
      <c r="N10" s="424">
        <v>3938</v>
      </c>
      <c r="O10" s="424">
        <v>2169</v>
      </c>
      <c r="P10" s="424">
        <v>1769</v>
      </c>
      <c r="Q10" s="424">
        <v>847</v>
      </c>
      <c r="R10" s="424">
        <v>450</v>
      </c>
      <c r="S10" s="424">
        <v>397</v>
      </c>
      <c r="T10" s="427" t="s">
        <v>1234</v>
      </c>
      <c r="U10" s="646" t="s">
        <v>1234</v>
      </c>
      <c r="V10" s="424">
        <v>3419</v>
      </c>
      <c r="W10" s="424">
        <v>1782</v>
      </c>
      <c r="X10" s="424">
        <v>1637</v>
      </c>
      <c r="Y10" s="424">
        <v>8281</v>
      </c>
      <c r="Z10" s="424">
        <v>4524</v>
      </c>
      <c r="AA10" s="424">
        <v>3757</v>
      </c>
      <c r="AB10" s="424">
        <v>602</v>
      </c>
      <c r="AC10" s="424">
        <v>306</v>
      </c>
      <c r="AD10" s="424">
        <v>296</v>
      </c>
      <c r="AE10" s="424">
        <v>19128</v>
      </c>
      <c r="AF10" s="424">
        <v>10444</v>
      </c>
      <c r="AG10" s="424">
        <v>8684</v>
      </c>
      <c r="AH10" s="424">
        <v>3903</v>
      </c>
      <c r="AI10" s="424">
        <v>2207</v>
      </c>
      <c r="AJ10" s="424">
        <v>1696</v>
      </c>
      <c r="AK10" s="424">
        <v>4112</v>
      </c>
      <c r="AL10" s="424">
        <v>2189</v>
      </c>
      <c r="AM10" s="424">
        <v>1923</v>
      </c>
      <c r="AN10" s="427" t="s">
        <v>1234</v>
      </c>
      <c r="AO10" s="646" t="s">
        <v>1234</v>
      </c>
      <c r="AP10" s="424">
        <v>4567</v>
      </c>
      <c r="AQ10" s="424">
        <v>2539</v>
      </c>
      <c r="AR10" s="424">
        <v>2028</v>
      </c>
      <c r="AS10" s="424">
        <v>1411</v>
      </c>
      <c r="AT10" s="424">
        <v>760</v>
      </c>
      <c r="AU10" s="424">
        <v>651</v>
      </c>
      <c r="AV10" s="424">
        <v>1830</v>
      </c>
      <c r="AW10" s="424">
        <v>1032</v>
      </c>
      <c r="AX10" s="424">
        <v>798</v>
      </c>
      <c r="AY10" s="424">
        <v>9413</v>
      </c>
      <c r="AZ10" s="424">
        <v>5143</v>
      </c>
      <c r="BA10" s="424">
        <v>4270</v>
      </c>
      <c r="BB10" s="424">
        <v>965</v>
      </c>
      <c r="BC10" s="424">
        <v>526</v>
      </c>
      <c r="BD10" s="424">
        <v>439</v>
      </c>
      <c r="BE10" s="427" t="s">
        <v>1234</v>
      </c>
    </row>
    <row r="11" spans="1:60" s="417" customFormat="1" ht="28.35" customHeight="1">
      <c r="A11" s="423" t="s">
        <v>1232</v>
      </c>
      <c r="B11" s="426">
        <v>136198</v>
      </c>
      <c r="C11" s="647">
        <v>71254</v>
      </c>
      <c r="D11" s="647">
        <v>64944</v>
      </c>
      <c r="E11" s="424">
        <v>16478</v>
      </c>
      <c r="F11" s="424">
        <v>8394</v>
      </c>
      <c r="G11" s="424">
        <v>8084</v>
      </c>
      <c r="H11" s="424">
        <v>10473</v>
      </c>
      <c r="I11" s="424">
        <v>5168</v>
      </c>
      <c r="J11" s="424">
        <v>5305</v>
      </c>
      <c r="K11" s="424">
        <v>43828</v>
      </c>
      <c r="L11" s="424">
        <v>22232</v>
      </c>
      <c r="M11" s="424">
        <v>21596</v>
      </c>
      <c r="N11" s="424">
        <v>3773</v>
      </c>
      <c r="O11" s="424">
        <v>2102</v>
      </c>
      <c r="P11" s="424">
        <v>1671</v>
      </c>
      <c r="Q11" s="424">
        <v>920</v>
      </c>
      <c r="R11" s="424">
        <v>483</v>
      </c>
      <c r="S11" s="424">
        <v>437</v>
      </c>
      <c r="T11" s="427" t="s">
        <v>1232</v>
      </c>
      <c r="U11" s="646" t="s">
        <v>1232</v>
      </c>
      <c r="V11" s="424">
        <v>3508</v>
      </c>
      <c r="W11" s="424">
        <v>1793</v>
      </c>
      <c r="X11" s="424">
        <v>1715</v>
      </c>
      <c r="Y11" s="424">
        <v>8642</v>
      </c>
      <c r="Z11" s="424">
        <v>4667</v>
      </c>
      <c r="AA11" s="424">
        <v>3975</v>
      </c>
      <c r="AB11" s="424">
        <v>977</v>
      </c>
      <c r="AC11" s="424">
        <v>482</v>
      </c>
      <c r="AD11" s="424">
        <v>495</v>
      </c>
      <c r="AE11" s="424">
        <v>20107</v>
      </c>
      <c r="AF11" s="424">
        <v>10884</v>
      </c>
      <c r="AG11" s="424">
        <v>9223</v>
      </c>
      <c r="AH11" s="424">
        <v>4069</v>
      </c>
      <c r="AI11" s="424">
        <v>2293</v>
      </c>
      <c r="AJ11" s="424">
        <v>1776</v>
      </c>
      <c r="AK11" s="424">
        <v>4225</v>
      </c>
      <c r="AL11" s="424">
        <v>2207</v>
      </c>
      <c r="AM11" s="424">
        <v>2018</v>
      </c>
      <c r="AN11" s="427" t="s">
        <v>1232</v>
      </c>
      <c r="AO11" s="646" t="s">
        <v>1232</v>
      </c>
      <c r="AP11" s="424">
        <v>4511</v>
      </c>
      <c r="AQ11" s="424">
        <v>2525</v>
      </c>
      <c r="AR11" s="424">
        <v>1986</v>
      </c>
      <c r="AS11" s="424">
        <v>1570</v>
      </c>
      <c r="AT11" s="424">
        <v>870</v>
      </c>
      <c r="AU11" s="424">
        <v>700</v>
      </c>
      <c r="AV11" s="424">
        <v>1797</v>
      </c>
      <c r="AW11" s="424">
        <v>992</v>
      </c>
      <c r="AX11" s="424">
        <v>805</v>
      </c>
      <c r="AY11" s="424">
        <v>10089</v>
      </c>
      <c r="AZ11" s="424">
        <v>5481</v>
      </c>
      <c r="BA11" s="424">
        <v>4608</v>
      </c>
      <c r="BB11" s="424">
        <v>1231</v>
      </c>
      <c r="BC11" s="424">
        <v>681</v>
      </c>
      <c r="BD11" s="424">
        <v>550</v>
      </c>
      <c r="BE11" s="427" t="s">
        <v>1232</v>
      </c>
    </row>
    <row r="12" spans="1:60" s="417" customFormat="1" ht="28.35" customHeight="1">
      <c r="A12" s="423" t="s">
        <v>1769</v>
      </c>
      <c r="B12" s="426">
        <v>125449</v>
      </c>
      <c r="C12" s="647">
        <v>66175</v>
      </c>
      <c r="D12" s="647">
        <v>59274</v>
      </c>
      <c r="E12" s="424">
        <v>16087</v>
      </c>
      <c r="F12" s="424">
        <v>8250</v>
      </c>
      <c r="G12" s="424">
        <v>7837</v>
      </c>
      <c r="H12" s="424">
        <v>9284</v>
      </c>
      <c r="I12" s="424">
        <v>4727</v>
      </c>
      <c r="J12" s="424">
        <v>4557</v>
      </c>
      <c r="K12" s="424">
        <v>39505</v>
      </c>
      <c r="L12" s="424">
        <v>20196</v>
      </c>
      <c r="M12" s="424">
        <v>19309</v>
      </c>
      <c r="N12" s="424">
        <v>3557</v>
      </c>
      <c r="O12" s="424">
        <v>1947</v>
      </c>
      <c r="P12" s="424">
        <v>1610</v>
      </c>
      <c r="Q12" s="424">
        <v>731</v>
      </c>
      <c r="R12" s="424">
        <v>425</v>
      </c>
      <c r="S12" s="424">
        <v>306</v>
      </c>
      <c r="T12" s="427" t="s">
        <v>1769</v>
      </c>
      <c r="U12" s="646" t="s">
        <v>1769</v>
      </c>
      <c r="V12" s="424">
        <v>3543</v>
      </c>
      <c r="W12" s="424">
        <v>1862</v>
      </c>
      <c r="X12" s="424">
        <v>1681</v>
      </c>
      <c r="Y12" s="424">
        <v>6907</v>
      </c>
      <c r="Z12" s="424">
        <v>3714</v>
      </c>
      <c r="AA12" s="424">
        <v>3193</v>
      </c>
      <c r="AB12" s="424">
        <v>829</v>
      </c>
      <c r="AC12" s="424">
        <v>427</v>
      </c>
      <c r="AD12" s="424">
        <v>402</v>
      </c>
      <c r="AE12" s="424">
        <v>19698</v>
      </c>
      <c r="AF12" s="424">
        <v>10796</v>
      </c>
      <c r="AG12" s="424">
        <v>8902</v>
      </c>
      <c r="AH12" s="424">
        <v>3815</v>
      </c>
      <c r="AI12" s="424">
        <v>2102</v>
      </c>
      <c r="AJ12" s="424">
        <v>1713</v>
      </c>
      <c r="AK12" s="424">
        <v>4141</v>
      </c>
      <c r="AL12" s="424">
        <v>2215</v>
      </c>
      <c r="AM12" s="424">
        <v>1926</v>
      </c>
      <c r="AN12" s="427" t="s">
        <v>1769</v>
      </c>
      <c r="AO12" s="646" t="s">
        <v>1769</v>
      </c>
      <c r="AP12" s="424">
        <v>3969</v>
      </c>
      <c r="AQ12" s="424">
        <v>2265</v>
      </c>
      <c r="AR12" s="424">
        <v>1704</v>
      </c>
      <c r="AS12" s="424">
        <v>1396</v>
      </c>
      <c r="AT12" s="424">
        <v>727</v>
      </c>
      <c r="AU12" s="424">
        <v>669</v>
      </c>
      <c r="AV12" s="424">
        <v>1785</v>
      </c>
      <c r="AW12" s="424">
        <v>981</v>
      </c>
      <c r="AX12" s="424">
        <v>804</v>
      </c>
      <c r="AY12" s="424">
        <v>8826</v>
      </c>
      <c r="AZ12" s="424">
        <v>4757</v>
      </c>
      <c r="BA12" s="424">
        <v>4069</v>
      </c>
      <c r="BB12" s="424">
        <v>1376</v>
      </c>
      <c r="BC12" s="424">
        <v>784</v>
      </c>
      <c r="BD12" s="424">
        <v>592</v>
      </c>
      <c r="BE12" s="427" t="s">
        <v>1769</v>
      </c>
    </row>
    <row r="13" spans="1:60" s="425" customFormat="1" ht="28.35" customHeight="1">
      <c r="A13" s="428">
        <v>2017</v>
      </c>
      <c r="B13" s="429">
        <f t="shared" ref="B13:BD13" si="0">SUM(B15:B26)</f>
        <v>123407</v>
      </c>
      <c r="C13" s="430">
        <f t="shared" si="0"/>
        <v>65458</v>
      </c>
      <c r="D13" s="430">
        <f t="shared" si="0"/>
        <v>57789</v>
      </c>
      <c r="E13" s="430">
        <f t="shared" si="0"/>
        <v>15681</v>
      </c>
      <c r="F13" s="430">
        <f t="shared" si="0"/>
        <v>7994</v>
      </c>
      <c r="G13" s="430">
        <f t="shared" si="0"/>
        <v>7687</v>
      </c>
      <c r="H13" s="430">
        <f t="shared" si="0"/>
        <v>8896</v>
      </c>
      <c r="I13" s="430">
        <f t="shared" si="0"/>
        <v>4534</v>
      </c>
      <c r="J13" s="430">
        <f t="shared" si="0"/>
        <v>4362</v>
      </c>
      <c r="K13" s="430">
        <f t="shared" si="0"/>
        <v>39231</v>
      </c>
      <c r="L13" s="430">
        <f t="shared" si="0"/>
        <v>20116</v>
      </c>
      <c r="M13" s="430">
        <f t="shared" si="0"/>
        <v>19115</v>
      </c>
      <c r="N13" s="430">
        <f t="shared" si="0"/>
        <v>3488</v>
      </c>
      <c r="O13" s="430">
        <f t="shared" si="0"/>
        <v>1953</v>
      </c>
      <c r="P13" s="430">
        <f t="shared" si="0"/>
        <v>1535</v>
      </c>
      <c r="Q13" s="430">
        <f t="shared" si="0"/>
        <v>784</v>
      </c>
      <c r="R13" s="430">
        <f t="shared" si="0"/>
        <v>436</v>
      </c>
      <c r="S13" s="640">
        <f t="shared" si="0"/>
        <v>348</v>
      </c>
      <c r="T13" s="431">
        <v>2017</v>
      </c>
      <c r="U13" s="645">
        <v>2017</v>
      </c>
      <c r="V13" s="429">
        <f t="shared" si="0"/>
        <v>3473</v>
      </c>
      <c r="W13" s="430">
        <f t="shared" si="0"/>
        <v>1841</v>
      </c>
      <c r="X13" s="430">
        <f t="shared" si="0"/>
        <v>1632</v>
      </c>
      <c r="Y13" s="430">
        <f t="shared" si="0"/>
        <v>6386</v>
      </c>
      <c r="Z13" s="430">
        <f t="shared" si="0"/>
        <v>3436</v>
      </c>
      <c r="AA13" s="430">
        <f t="shared" si="0"/>
        <v>2950</v>
      </c>
      <c r="AB13" s="430">
        <f t="shared" si="0"/>
        <v>1008</v>
      </c>
      <c r="AC13" s="430">
        <f t="shared" si="0"/>
        <v>529</v>
      </c>
      <c r="AD13" s="430">
        <f t="shared" si="0"/>
        <v>479</v>
      </c>
      <c r="AE13" s="430">
        <f t="shared" si="0"/>
        <v>19731</v>
      </c>
      <c r="AF13" s="430">
        <f t="shared" si="0"/>
        <v>10923</v>
      </c>
      <c r="AG13" s="430">
        <f t="shared" si="0"/>
        <v>8808</v>
      </c>
      <c r="AH13" s="430">
        <f t="shared" si="0"/>
        <v>3474</v>
      </c>
      <c r="AI13" s="430">
        <f t="shared" si="0"/>
        <v>1923</v>
      </c>
      <c r="AJ13" s="430">
        <f t="shared" si="0"/>
        <v>1551</v>
      </c>
      <c r="AK13" s="430">
        <f t="shared" si="0"/>
        <v>4044</v>
      </c>
      <c r="AL13" s="430">
        <f t="shared" si="0"/>
        <v>2216</v>
      </c>
      <c r="AM13" s="640">
        <f t="shared" si="0"/>
        <v>1828</v>
      </c>
      <c r="AN13" s="431">
        <v>2017</v>
      </c>
      <c r="AO13" s="645">
        <v>2017</v>
      </c>
      <c r="AP13" s="430">
        <f t="shared" si="0"/>
        <v>4246</v>
      </c>
      <c r="AQ13" s="430">
        <f t="shared" si="0"/>
        <v>2417</v>
      </c>
      <c r="AR13" s="430">
        <f t="shared" si="0"/>
        <v>1829</v>
      </c>
      <c r="AS13" s="430">
        <f t="shared" si="0"/>
        <v>1390</v>
      </c>
      <c r="AT13" s="430">
        <f t="shared" si="0"/>
        <v>764</v>
      </c>
      <c r="AU13" s="430">
        <f t="shared" si="0"/>
        <v>626</v>
      </c>
      <c r="AV13" s="430">
        <f t="shared" si="0"/>
        <v>1688</v>
      </c>
      <c r="AW13" s="430">
        <f t="shared" si="0"/>
        <v>906</v>
      </c>
      <c r="AX13" s="430">
        <f t="shared" si="0"/>
        <v>782</v>
      </c>
      <c r="AY13" s="430">
        <f t="shared" si="0"/>
        <v>8530</v>
      </c>
      <c r="AZ13" s="430">
        <f t="shared" si="0"/>
        <v>4703</v>
      </c>
      <c r="BA13" s="430">
        <f t="shared" si="0"/>
        <v>3827</v>
      </c>
      <c r="BB13" s="430">
        <f t="shared" si="0"/>
        <v>1357</v>
      </c>
      <c r="BC13" s="430">
        <f t="shared" si="0"/>
        <v>767</v>
      </c>
      <c r="BD13" s="430">
        <f t="shared" si="0"/>
        <v>590</v>
      </c>
      <c r="BE13" s="431">
        <v>2017</v>
      </c>
    </row>
    <row r="14" spans="1:60" s="159" customFormat="1" ht="28.35" customHeight="1">
      <c r="B14" s="170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70"/>
      <c r="U14" s="650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70"/>
      <c r="AO14" s="650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70"/>
    </row>
    <row r="15" spans="1:60" s="417" customFormat="1" ht="28.35" customHeight="1">
      <c r="A15" s="417" t="s">
        <v>196</v>
      </c>
      <c r="B15" s="170">
        <f>SUM(E15,H15,K15,N15,Q15,V15,Y15,AB15,AE15,AH15,AK15,AP15,AS15,AV15,AY15,BB15)</f>
        <v>11552</v>
      </c>
      <c r="C15" s="1240">
        <v>5923</v>
      </c>
      <c r="D15" s="1237">
        <v>5629</v>
      </c>
      <c r="E15" s="424">
        <f>F15+G15</f>
        <v>1522</v>
      </c>
      <c r="F15" s="1241">
        <v>743</v>
      </c>
      <c r="G15" s="1241">
        <v>779</v>
      </c>
      <c r="H15" s="424">
        <f>I15+J15</f>
        <v>830</v>
      </c>
      <c r="I15" s="1241">
        <v>399</v>
      </c>
      <c r="J15" s="1241">
        <v>431</v>
      </c>
      <c r="K15" s="424">
        <f>L15+M15</f>
        <v>3838</v>
      </c>
      <c r="L15" s="1241">
        <v>1901</v>
      </c>
      <c r="M15" s="1241">
        <v>1937</v>
      </c>
      <c r="N15" s="424">
        <f>O15+P15</f>
        <v>301</v>
      </c>
      <c r="O15" s="1241">
        <v>168</v>
      </c>
      <c r="P15" s="1241">
        <v>133</v>
      </c>
      <c r="Q15" s="424">
        <f>R15+S15</f>
        <v>75</v>
      </c>
      <c r="R15" s="1241">
        <v>42</v>
      </c>
      <c r="S15" s="1241">
        <v>33</v>
      </c>
      <c r="T15" s="432" t="s">
        <v>197</v>
      </c>
      <c r="U15" s="644" t="s">
        <v>196</v>
      </c>
      <c r="V15" s="424">
        <f>W15+X15</f>
        <v>350</v>
      </c>
      <c r="W15" s="1241">
        <v>176</v>
      </c>
      <c r="X15" s="1241">
        <v>174</v>
      </c>
      <c r="Y15" s="424">
        <f>Z15+AA15</f>
        <v>589</v>
      </c>
      <c r="Z15" s="1241">
        <v>300</v>
      </c>
      <c r="AA15" s="1241">
        <v>289</v>
      </c>
      <c r="AB15" s="424">
        <f>AC15+AD15</f>
        <v>75</v>
      </c>
      <c r="AC15" s="1241">
        <v>37</v>
      </c>
      <c r="AD15" s="1241">
        <v>38</v>
      </c>
      <c r="AE15" s="424">
        <f>AF15+AG15</f>
        <v>1797</v>
      </c>
      <c r="AF15" s="1241">
        <v>944</v>
      </c>
      <c r="AG15" s="1241">
        <v>853</v>
      </c>
      <c r="AH15" s="424">
        <f>AI15+AJ15</f>
        <v>303</v>
      </c>
      <c r="AI15" s="1241">
        <v>174</v>
      </c>
      <c r="AJ15" s="1241">
        <v>129</v>
      </c>
      <c r="AK15" s="424">
        <f>AL15+AM15</f>
        <v>361</v>
      </c>
      <c r="AL15" s="1241">
        <v>204</v>
      </c>
      <c r="AM15" s="1241">
        <v>157</v>
      </c>
      <c r="AN15" s="432" t="s">
        <v>197</v>
      </c>
      <c r="AO15" s="644" t="s">
        <v>196</v>
      </c>
      <c r="AP15" s="424">
        <f>AQ15+AR15</f>
        <v>365</v>
      </c>
      <c r="AQ15" s="1241">
        <v>205</v>
      </c>
      <c r="AR15" s="1241">
        <v>160</v>
      </c>
      <c r="AS15" s="424">
        <f>AT15+AU15</f>
        <v>126</v>
      </c>
      <c r="AT15" s="1241">
        <v>71</v>
      </c>
      <c r="AU15" s="1241">
        <v>55</v>
      </c>
      <c r="AV15" s="424">
        <f>AW15+AX15</f>
        <v>137</v>
      </c>
      <c r="AW15" s="1241">
        <v>65</v>
      </c>
      <c r="AX15" s="1241">
        <v>72</v>
      </c>
      <c r="AY15" s="424">
        <f>AZ15+BA15</f>
        <v>783</v>
      </c>
      <c r="AZ15" s="1241">
        <v>436</v>
      </c>
      <c r="BA15" s="1241">
        <v>347</v>
      </c>
      <c r="BB15" s="424">
        <f>BC15+BD15</f>
        <v>100</v>
      </c>
      <c r="BC15" s="1241">
        <v>58</v>
      </c>
      <c r="BD15" s="1241">
        <v>42</v>
      </c>
      <c r="BE15" s="432" t="s">
        <v>197</v>
      </c>
    </row>
    <row r="16" spans="1:60" s="417" customFormat="1" ht="28.35" customHeight="1">
      <c r="A16" s="417" t="s">
        <v>198</v>
      </c>
      <c r="B16" s="170">
        <f t="shared" ref="B16:B26" si="1">SUM(E16,H16,K16,N16,Q16,V16,Y16,AB16,AE16,AH16,AK16,AP16,AS16,AV16,AY16,BB16)</f>
        <v>15441</v>
      </c>
      <c r="C16" s="1237">
        <v>7781</v>
      </c>
      <c r="D16" s="1237">
        <v>7660</v>
      </c>
      <c r="E16" s="424">
        <f t="shared" ref="E16:E26" si="2">F16+G16</f>
        <v>2155</v>
      </c>
      <c r="F16" s="1241">
        <v>995</v>
      </c>
      <c r="G16" s="1241">
        <v>1160</v>
      </c>
      <c r="H16" s="424">
        <f t="shared" ref="H16:H26" si="3">I16+J16</f>
        <v>1223</v>
      </c>
      <c r="I16" s="1241">
        <v>616</v>
      </c>
      <c r="J16" s="1241">
        <v>607</v>
      </c>
      <c r="K16" s="424">
        <f t="shared" ref="K16:K26" si="4">L16+M16</f>
        <v>4773</v>
      </c>
      <c r="L16" s="1241">
        <v>2337</v>
      </c>
      <c r="M16" s="1241">
        <v>2436</v>
      </c>
      <c r="N16" s="424">
        <f t="shared" ref="N16:N26" si="5">O16+P16</f>
        <v>492</v>
      </c>
      <c r="O16" s="1241">
        <v>265</v>
      </c>
      <c r="P16" s="1241">
        <v>227</v>
      </c>
      <c r="Q16" s="424">
        <f t="shared" ref="Q16:Q26" si="6">R16+S16</f>
        <v>101</v>
      </c>
      <c r="R16" s="1241">
        <v>54</v>
      </c>
      <c r="S16" s="1241">
        <v>47</v>
      </c>
      <c r="T16" s="432" t="s">
        <v>199</v>
      </c>
      <c r="U16" s="644" t="s">
        <v>198</v>
      </c>
      <c r="V16" s="424">
        <f t="shared" ref="V16:V26" si="7">W16+X16</f>
        <v>496</v>
      </c>
      <c r="W16" s="1241">
        <v>221</v>
      </c>
      <c r="X16" s="1241">
        <v>275</v>
      </c>
      <c r="Y16" s="424">
        <f t="shared" ref="Y16:Y26" si="8">Z16+AA16</f>
        <v>749</v>
      </c>
      <c r="Z16" s="1241">
        <v>367</v>
      </c>
      <c r="AA16" s="1241">
        <v>382</v>
      </c>
      <c r="AB16" s="424">
        <f t="shared" ref="AB16:AB26" si="9">AC16+AD16</f>
        <v>93</v>
      </c>
      <c r="AC16" s="1241">
        <v>50</v>
      </c>
      <c r="AD16" s="1241">
        <v>43</v>
      </c>
      <c r="AE16" s="424">
        <f t="shared" ref="AE16:AE26" si="10">AF16+AG16</f>
        <v>2250</v>
      </c>
      <c r="AF16" s="1241">
        <v>1214</v>
      </c>
      <c r="AG16" s="1241">
        <v>1036</v>
      </c>
      <c r="AH16" s="424">
        <f t="shared" ref="AH16:AH26" si="11">AI16+AJ16</f>
        <v>412</v>
      </c>
      <c r="AI16" s="1241">
        <v>210</v>
      </c>
      <c r="AJ16" s="1241">
        <v>202</v>
      </c>
      <c r="AK16" s="424">
        <f t="shared" ref="AK16:AK26" si="12">AL16+AM16</f>
        <v>502</v>
      </c>
      <c r="AL16" s="1241">
        <v>267</v>
      </c>
      <c r="AM16" s="1241">
        <v>235</v>
      </c>
      <c r="AN16" s="432" t="s">
        <v>199</v>
      </c>
      <c r="AO16" s="644" t="s">
        <v>198</v>
      </c>
      <c r="AP16" s="424">
        <f t="shared" ref="AP16:AP26" si="13">AQ16+AR16</f>
        <v>496</v>
      </c>
      <c r="AQ16" s="1241">
        <v>294</v>
      </c>
      <c r="AR16" s="1241">
        <v>202</v>
      </c>
      <c r="AS16" s="424">
        <f t="shared" ref="AS16:AS26" si="14">AT16+AU16</f>
        <v>165</v>
      </c>
      <c r="AT16" s="1241">
        <v>82</v>
      </c>
      <c r="AU16" s="1241">
        <v>83</v>
      </c>
      <c r="AV16" s="424">
        <f t="shared" ref="AV16:AV26" si="15">AW16+AX16</f>
        <v>225</v>
      </c>
      <c r="AW16" s="1241">
        <v>122</v>
      </c>
      <c r="AX16" s="1241">
        <v>103</v>
      </c>
      <c r="AY16" s="424">
        <f t="shared" ref="AY16:AY26" si="16">AZ16+BA16</f>
        <v>1127</v>
      </c>
      <c r="AZ16" s="1241">
        <v>589</v>
      </c>
      <c r="BA16" s="1241">
        <v>538</v>
      </c>
      <c r="BB16" s="424">
        <f t="shared" ref="BB16:BB26" si="17">BC16+BD16</f>
        <v>182</v>
      </c>
      <c r="BC16" s="1241">
        <v>98</v>
      </c>
      <c r="BD16" s="1241">
        <v>84</v>
      </c>
      <c r="BE16" s="432" t="s">
        <v>199</v>
      </c>
    </row>
    <row r="17" spans="1:57" s="417" customFormat="1" ht="28.35" customHeight="1">
      <c r="A17" s="417" t="s">
        <v>200</v>
      </c>
      <c r="B17" s="170">
        <f t="shared" si="1"/>
        <v>13049</v>
      </c>
      <c r="C17" s="1237">
        <v>7140</v>
      </c>
      <c r="D17" s="1237">
        <v>5909</v>
      </c>
      <c r="E17" s="424">
        <f t="shared" si="2"/>
        <v>1913</v>
      </c>
      <c r="F17" s="1241">
        <v>1051</v>
      </c>
      <c r="G17" s="1241">
        <v>862</v>
      </c>
      <c r="H17" s="424">
        <f t="shared" si="3"/>
        <v>1001</v>
      </c>
      <c r="I17" s="1241">
        <v>531</v>
      </c>
      <c r="J17" s="1241">
        <v>470</v>
      </c>
      <c r="K17" s="424">
        <f t="shared" si="4"/>
        <v>3867</v>
      </c>
      <c r="L17" s="1241">
        <v>1988</v>
      </c>
      <c r="M17" s="1241">
        <v>1879</v>
      </c>
      <c r="N17" s="424">
        <f t="shared" si="5"/>
        <v>354</v>
      </c>
      <c r="O17" s="1241">
        <v>211</v>
      </c>
      <c r="P17" s="1241">
        <v>143</v>
      </c>
      <c r="Q17" s="424">
        <f t="shared" si="6"/>
        <v>83</v>
      </c>
      <c r="R17" s="1241">
        <v>52</v>
      </c>
      <c r="S17" s="1241">
        <v>31</v>
      </c>
      <c r="T17" s="432" t="s">
        <v>201</v>
      </c>
      <c r="U17" s="644" t="s">
        <v>200</v>
      </c>
      <c r="V17" s="424">
        <f t="shared" si="7"/>
        <v>352</v>
      </c>
      <c r="W17" s="1241">
        <v>195</v>
      </c>
      <c r="X17" s="1241">
        <v>157</v>
      </c>
      <c r="Y17" s="424">
        <f t="shared" si="8"/>
        <v>656</v>
      </c>
      <c r="Z17" s="1241">
        <v>373</v>
      </c>
      <c r="AA17" s="1241">
        <v>283</v>
      </c>
      <c r="AB17" s="424">
        <f t="shared" si="9"/>
        <v>103</v>
      </c>
      <c r="AC17" s="1241">
        <v>55</v>
      </c>
      <c r="AD17" s="1241">
        <v>48</v>
      </c>
      <c r="AE17" s="424">
        <f t="shared" si="10"/>
        <v>2135</v>
      </c>
      <c r="AF17" s="1241">
        <v>1212</v>
      </c>
      <c r="AG17" s="1241">
        <v>923</v>
      </c>
      <c r="AH17" s="424">
        <f t="shared" si="11"/>
        <v>350</v>
      </c>
      <c r="AI17" s="1241">
        <v>214</v>
      </c>
      <c r="AJ17" s="1241">
        <v>136</v>
      </c>
      <c r="AK17" s="424">
        <f t="shared" si="12"/>
        <v>430</v>
      </c>
      <c r="AL17" s="1241">
        <v>235</v>
      </c>
      <c r="AM17" s="1241">
        <v>195</v>
      </c>
      <c r="AN17" s="432" t="s">
        <v>201</v>
      </c>
      <c r="AO17" s="644" t="s">
        <v>200</v>
      </c>
      <c r="AP17" s="424">
        <f t="shared" si="13"/>
        <v>460</v>
      </c>
      <c r="AQ17" s="1241">
        <v>259</v>
      </c>
      <c r="AR17" s="1241">
        <v>201</v>
      </c>
      <c r="AS17" s="424">
        <f t="shared" si="14"/>
        <v>106</v>
      </c>
      <c r="AT17" s="1241">
        <v>58</v>
      </c>
      <c r="AU17" s="1241">
        <v>48</v>
      </c>
      <c r="AV17" s="424">
        <f t="shared" si="15"/>
        <v>180</v>
      </c>
      <c r="AW17" s="1241">
        <v>94</v>
      </c>
      <c r="AX17" s="1241">
        <v>86</v>
      </c>
      <c r="AY17" s="424">
        <f t="shared" si="16"/>
        <v>918</v>
      </c>
      <c r="AZ17" s="1241">
        <v>523</v>
      </c>
      <c r="BA17" s="1241">
        <v>395</v>
      </c>
      <c r="BB17" s="424">
        <f t="shared" si="17"/>
        <v>141</v>
      </c>
      <c r="BC17" s="1241">
        <v>89</v>
      </c>
      <c r="BD17" s="1241">
        <v>52</v>
      </c>
      <c r="BE17" s="432" t="s">
        <v>201</v>
      </c>
    </row>
    <row r="18" spans="1:57" s="417" customFormat="1" ht="28.35" customHeight="1">
      <c r="A18" s="417" t="s">
        <v>202</v>
      </c>
      <c r="B18" s="170">
        <f t="shared" si="1"/>
        <v>9141</v>
      </c>
      <c r="C18" s="1237">
        <v>4817</v>
      </c>
      <c r="D18" s="1237">
        <v>4324</v>
      </c>
      <c r="E18" s="424">
        <f t="shared" si="2"/>
        <v>1121</v>
      </c>
      <c r="F18" s="1241">
        <v>547</v>
      </c>
      <c r="G18" s="1241">
        <v>574</v>
      </c>
      <c r="H18" s="424">
        <f t="shared" si="3"/>
        <v>677</v>
      </c>
      <c r="I18" s="1241">
        <v>342</v>
      </c>
      <c r="J18" s="1241">
        <v>335</v>
      </c>
      <c r="K18" s="424">
        <f t="shared" si="4"/>
        <v>2833</v>
      </c>
      <c r="L18" s="1241">
        <v>1419</v>
      </c>
      <c r="M18" s="1241">
        <v>1414</v>
      </c>
      <c r="N18" s="424">
        <f t="shared" si="5"/>
        <v>223</v>
      </c>
      <c r="O18" s="1241">
        <v>131</v>
      </c>
      <c r="P18" s="1241">
        <v>92</v>
      </c>
      <c r="Q18" s="424">
        <f t="shared" si="6"/>
        <v>55</v>
      </c>
      <c r="R18" s="1241">
        <v>29</v>
      </c>
      <c r="S18" s="1241">
        <v>26</v>
      </c>
      <c r="T18" s="432" t="s">
        <v>203</v>
      </c>
      <c r="U18" s="644" t="s">
        <v>202</v>
      </c>
      <c r="V18" s="424">
        <f t="shared" si="7"/>
        <v>252</v>
      </c>
      <c r="W18" s="1241">
        <v>135</v>
      </c>
      <c r="X18" s="1241">
        <v>117</v>
      </c>
      <c r="Y18" s="424">
        <f t="shared" si="8"/>
        <v>530</v>
      </c>
      <c r="Z18" s="1241">
        <v>298</v>
      </c>
      <c r="AA18" s="1241">
        <v>232</v>
      </c>
      <c r="AB18" s="424">
        <f t="shared" si="9"/>
        <v>82</v>
      </c>
      <c r="AC18" s="1241">
        <v>43</v>
      </c>
      <c r="AD18" s="1241">
        <v>39</v>
      </c>
      <c r="AE18" s="424">
        <f t="shared" si="10"/>
        <v>1493</v>
      </c>
      <c r="AF18" s="1241">
        <v>816</v>
      </c>
      <c r="AG18" s="1241">
        <v>677</v>
      </c>
      <c r="AH18" s="424">
        <f t="shared" si="11"/>
        <v>263</v>
      </c>
      <c r="AI18" s="1241">
        <v>140</v>
      </c>
      <c r="AJ18" s="1241">
        <v>123</v>
      </c>
      <c r="AK18" s="424">
        <f t="shared" si="12"/>
        <v>298</v>
      </c>
      <c r="AL18" s="1241">
        <v>167</v>
      </c>
      <c r="AM18" s="1241">
        <v>131</v>
      </c>
      <c r="AN18" s="432" t="s">
        <v>203</v>
      </c>
      <c r="AO18" s="644" t="s">
        <v>202</v>
      </c>
      <c r="AP18" s="424">
        <f t="shared" si="13"/>
        <v>331</v>
      </c>
      <c r="AQ18" s="1241">
        <v>200</v>
      </c>
      <c r="AR18" s="1241">
        <v>131</v>
      </c>
      <c r="AS18" s="424">
        <f t="shared" si="14"/>
        <v>115</v>
      </c>
      <c r="AT18" s="1241">
        <v>71</v>
      </c>
      <c r="AU18" s="1241">
        <v>44</v>
      </c>
      <c r="AV18" s="424">
        <f t="shared" si="15"/>
        <v>147</v>
      </c>
      <c r="AW18" s="1241">
        <v>87</v>
      </c>
      <c r="AX18" s="1241">
        <v>60</v>
      </c>
      <c r="AY18" s="424">
        <f t="shared" si="16"/>
        <v>610</v>
      </c>
      <c r="AZ18" s="1241">
        <v>332</v>
      </c>
      <c r="BA18" s="1241">
        <v>278</v>
      </c>
      <c r="BB18" s="424">
        <f t="shared" si="17"/>
        <v>111</v>
      </c>
      <c r="BC18" s="1241">
        <v>60</v>
      </c>
      <c r="BD18" s="1241">
        <v>51</v>
      </c>
      <c r="BE18" s="432" t="s">
        <v>203</v>
      </c>
    </row>
    <row r="19" spans="1:57" s="417" customFormat="1" ht="28.35" customHeight="1">
      <c r="A19" s="417" t="s">
        <v>204</v>
      </c>
      <c r="B19" s="170">
        <f t="shared" si="1"/>
        <v>9598</v>
      </c>
      <c r="C19" s="1237">
        <v>5114</v>
      </c>
      <c r="D19" s="1237">
        <v>4324</v>
      </c>
      <c r="E19" s="424">
        <f t="shared" si="2"/>
        <v>1237</v>
      </c>
      <c r="F19" s="1241">
        <v>656</v>
      </c>
      <c r="G19" s="1241">
        <v>581</v>
      </c>
      <c r="H19" s="424">
        <f t="shared" si="3"/>
        <v>666</v>
      </c>
      <c r="I19" s="1241">
        <v>353</v>
      </c>
      <c r="J19" s="1241">
        <v>313</v>
      </c>
      <c r="K19" s="424">
        <f t="shared" si="4"/>
        <v>2859</v>
      </c>
      <c r="L19" s="1241">
        <v>1471</v>
      </c>
      <c r="M19" s="1241">
        <v>1388</v>
      </c>
      <c r="N19" s="424">
        <f t="shared" si="5"/>
        <v>282</v>
      </c>
      <c r="O19" s="1241">
        <v>160</v>
      </c>
      <c r="P19" s="1241">
        <v>122</v>
      </c>
      <c r="Q19" s="424">
        <f t="shared" si="6"/>
        <v>60</v>
      </c>
      <c r="R19" s="1241">
        <v>28</v>
      </c>
      <c r="S19" s="1241">
        <v>32</v>
      </c>
      <c r="T19" s="432" t="s">
        <v>205</v>
      </c>
      <c r="U19" s="644" t="s">
        <v>204</v>
      </c>
      <c r="V19" s="424">
        <f t="shared" si="7"/>
        <v>277</v>
      </c>
      <c r="W19" s="1241">
        <v>157</v>
      </c>
      <c r="X19" s="1241">
        <v>120</v>
      </c>
      <c r="Y19" s="424">
        <f t="shared" si="8"/>
        <v>479</v>
      </c>
      <c r="Z19" s="1241">
        <v>255</v>
      </c>
      <c r="AA19" s="1241">
        <v>224</v>
      </c>
      <c r="AB19" s="424">
        <f t="shared" si="9"/>
        <v>90</v>
      </c>
      <c r="AC19" s="1241">
        <v>46</v>
      </c>
      <c r="AD19" s="1241">
        <v>44</v>
      </c>
      <c r="AE19" s="424">
        <f t="shared" si="10"/>
        <v>1574</v>
      </c>
      <c r="AF19" s="1241">
        <v>881</v>
      </c>
      <c r="AG19" s="1241">
        <v>693</v>
      </c>
      <c r="AH19" s="424">
        <f t="shared" si="11"/>
        <v>273</v>
      </c>
      <c r="AI19" s="1241">
        <v>143</v>
      </c>
      <c r="AJ19" s="1241">
        <v>130</v>
      </c>
      <c r="AK19" s="424">
        <f t="shared" si="12"/>
        <v>378</v>
      </c>
      <c r="AL19" s="1241">
        <v>198</v>
      </c>
      <c r="AM19" s="1241">
        <v>180</v>
      </c>
      <c r="AN19" s="432" t="s">
        <v>205</v>
      </c>
      <c r="AO19" s="644" t="s">
        <v>204</v>
      </c>
      <c r="AP19" s="424">
        <f t="shared" si="13"/>
        <v>402</v>
      </c>
      <c r="AQ19" s="1241">
        <v>216</v>
      </c>
      <c r="AR19" s="1241">
        <v>186</v>
      </c>
      <c r="AS19" s="424">
        <f t="shared" si="14"/>
        <v>141</v>
      </c>
      <c r="AT19" s="1241">
        <v>71</v>
      </c>
      <c r="AU19" s="1241">
        <v>70</v>
      </c>
      <c r="AV19" s="424">
        <f t="shared" si="15"/>
        <v>100</v>
      </c>
      <c r="AW19" s="1241">
        <v>55</v>
      </c>
      <c r="AX19" s="1241">
        <v>45</v>
      </c>
      <c r="AY19" s="424">
        <f t="shared" si="16"/>
        <v>663</v>
      </c>
      <c r="AZ19" s="1241">
        <v>363</v>
      </c>
      <c r="BA19" s="1241">
        <v>300</v>
      </c>
      <c r="BB19" s="424">
        <f t="shared" si="17"/>
        <v>117</v>
      </c>
      <c r="BC19" s="1241">
        <v>61</v>
      </c>
      <c r="BD19" s="1241">
        <v>56</v>
      </c>
      <c r="BE19" s="432" t="s">
        <v>205</v>
      </c>
    </row>
    <row r="20" spans="1:57" s="417" customFormat="1" ht="28.35" customHeight="1">
      <c r="A20" s="417" t="s">
        <v>206</v>
      </c>
      <c r="B20" s="170">
        <f t="shared" si="1"/>
        <v>9033</v>
      </c>
      <c r="C20" s="1237">
        <v>4920</v>
      </c>
      <c r="D20" s="1237">
        <v>4113</v>
      </c>
      <c r="E20" s="424">
        <f t="shared" si="2"/>
        <v>1149</v>
      </c>
      <c r="F20" s="1241">
        <v>602</v>
      </c>
      <c r="G20" s="1241">
        <v>547</v>
      </c>
      <c r="H20" s="424">
        <f t="shared" si="3"/>
        <v>668</v>
      </c>
      <c r="I20" s="1241">
        <v>347</v>
      </c>
      <c r="J20" s="1241">
        <v>321</v>
      </c>
      <c r="K20" s="424">
        <f t="shared" si="4"/>
        <v>2845</v>
      </c>
      <c r="L20" s="1241">
        <v>1489</v>
      </c>
      <c r="M20" s="1241">
        <v>1356</v>
      </c>
      <c r="N20" s="424">
        <f t="shared" si="5"/>
        <v>234</v>
      </c>
      <c r="O20" s="1241">
        <v>132</v>
      </c>
      <c r="P20" s="1241">
        <v>102</v>
      </c>
      <c r="Q20" s="424">
        <f t="shared" si="6"/>
        <v>69</v>
      </c>
      <c r="R20" s="1241">
        <v>39</v>
      </c>
      <c r="S20" s="1241">
        <v>30</v>
      </c>
      <c r="T20" s="432" t="s">
        <v>207</v>
      </c>
      <c r="U20" s="644" t="s">
        <v>206</v>
      </c>
      <c r="V20" s="424">
        <f t="shared" si="7"/>
        <v>255</v>
      </c>
      <c r="W20" s="1241">
        <v>148</v>
      </c>
      <c r="X20" s="1241">
        <v>107</v>
      </c>
      <c r="Y20" s="424">
        <f t="shared" si="8"/>
        <v>482</v>
      </c>
      <c r="Z20" s="1241">
        <v>264</v>
      </c>
      <c r="AA20" s="1241">
        <v>218</v>
      </c>
      <c r="AB20" s="424">
        <f t="shared" si="9"/>
        <v>91</v>
      </c>
      <c r="AC20" s="1241">
        <v>51</v>
      </c>
      <c r="AD20" s="1241">
        <v>40</v>
      </c>
      <c r="AE20" s="424">
        <f t="shared" si="10"/>
        <v>1483</v>
      </c>
      <c r="AF20" s="1241">
        <v>831</v>
      </c>
      <c r="AG20" s="1241">
        <v>652</v>
      </c>
      <c r="AH20" s="424">
        <f t="shared" si="11"/>
        <v>251</v>
      </c>
      <c r="AI20" s="1241">
        <v>151</v>
      </c>
      <c r="AJ20" s="1241">
        <v>100</v>
      </c>
      <c r="AK20" s="424">
        <f t="shared" si="12"/>
        <v>289</v>
      </c>
      <c r="AL20" s="1241">
        <v>156</v>
      </c>
      <c r="AM20" s="1241">
        <v>133</v>
      </c>
      <c r="AN20" s="432" t="s">
        <v>207</v>
      </c>
      <c r="AO20" s="644" t="s">
        <v>206</v>
      </c>
      <c r="AP20" s="424">
        <f t="shared" si="13"/>
        <v>271</v>
      </c>
      <c r="AQ20" s="1241">
        <v>165</v>
      </c>
      <c r="AR20" s="1241">
        <v>106</v>
      </c>
      <c r="AS20" s="424">
        <f t="shared" si="14"/>
        <v>105</v>
      </c>
      <c r="AT20" s="1241">
        <v>59</v>
      </c>
      <c r="AU20" s="1241">
        <v>46</v>
      </c>
      <c r="AV20" s="424">
        <f t="shared" si="15"/>
        <v>128</v>
      </c>
      <c r="AW20" s="1241">
        <v>69</v>
      </c>
      <c r="AX20" s="1241">
        <v>59</v>
      </c>
      <c r="AY20" s="424">
        <f t="shared" si="16"/>
        <v>608</v>
      </c>
      <c r="AZ20" s="1241">
        <v>350</v>
      </c>
      <c r="BA20" s="1241">
        <v>258</v>
      </c>
      <c r="BB20" s="424">
        <f t="shared" si="17"/>
        <v>105</v>
      </c>
      <c r="BC20" s="1241">
        <v>67</v>
      </c>
      <c r="BD20" s="1241">
        <v>38</v>
      </c>
      <c r="BE20" s="432" t="s">
        <v>207</v>
      </c>
    </row>
    <row r="21" spans="1:57" s="417" customFormat="1" ht="28.35" customHeight="1">
      <c r="A21" s="417" t="s">
        <v>208</v>
      </c>
      <c r="B21" s="170">
        <f t="shared" si="1"/>
        <v>8894</v>
      </c>
      <c r="C21" s="1237">
        <v>4784</v>
      </c>
      <c r="D21" s="1237">
        <v>4110</v>
      </c>
      <c r="E21" s="424">
        <f t="shared" si="2"/>
        <v>1081</v>
      </c>
      <c r="F21" s="1241">
        <v>541</v>
      </c>
      <c r="G21" s="1241">
        <v>540</v>
      </c>
      <c r="H21" s="424">
        <f t="shared" si="3"/>
        <v>670</v>
      </c>
      <c r="I21" s="1241">
        <v>349</v>
      </c>
      <c r="J21" s="1241">
        <v>321</v>
      </c>
      <c r="K21" s="424">
        <f t="shared" si="4"/>
        <v>2737</v>
      </c>
      <c r="L21" s="1241">
        <v>1448</v>
      </c>
      <c r="M21" s="1241">
        <v>1289</v>
      </c>
      <c r="N21" s="424">
        <f t="shared" si="5"/>
        <v>263</v>
      </c>
      <c r="O21" s="1241">
        <v>143</v>
      </c>
      <c r="P21" s="1241">
        <v>120</v>
      </c>
      <c r="Q21" s="424">
        <f t="shared" si="6"/>
        <v>43</v>
      </c>
      <c r="R21" s="1241">
        <v>26</v>
      </c>
      <c r="S21" s="1241">
        <v>17</v>
      </c>
      <c r="T21" s="432" t="s">
        <v>209</v>
      </c>
      <c r="U21" s="644" t="s">
        <v>208</v>
      </c>
      <c r="V21" s="424">
        <f t="shared" si="7"/>
        <v>258</v>
      </c>
      <c r="W21" s="1241">
        <v>139</v>
      </c>
      <c r="X21" s="1241">
        <v>119</v>
      </c>
      <c r="Y21" s="424">
        <f t="shared" si="8"/>
        <v>430</v>
      </c>
      <c r="Z21" s="1241">
        <v>238</v>
      </c>
      <c r="AA21" s="1241">
        <v>192</v>
      </c>
      <c r="AB21" s="424">
        <f t="shared" si="9"/>
        <v>85</v>
      </c>
      <c r="AC21" s="1241">
        <v>45</v>
      </c>
      <c r="AD21" s="1241">
        <v>40</v>
      </c>
      <c r="AE21" s="424">
        <f t="shared" si="10"/>
        <v>1562</v>
      </c>
      <c r="AF21" s="1241">
        <v>861</v>
      </c>
      <c r="AG21" s="1241">
        <v>701</v>
      </c>
      <c r="AH21" s="424">
        <f t="shared" si="11"/>
        <v>236</v>
      </c>
      <c r="AI21" s="1241">
        <v>132</v>
      </c>
      <c r="AJ21" s="1241">
        <v>104</v>
      </c>
      <c r="AK21" s="424">
        <f t="shared" si="12"/>
        <v>285</v>
      </c>
      <c r="AL21" s="1241">
        <v>164</v>
      </c>
      <c r="AM21" s="1241">
        <v>121</v>
      </c>
      <c r="AN21" s="432" t="s">
        <v>209</v>
      </c>
      <c r="AO21" s="644" t="s">
        <v>208</v>
      </c>
      <c r="AP21" s="424">
        <f t="shared" si="13"/>
        <v>350</v>
      </c>
      <c r="AQ21" s="1241">
        <v>205</v>
      </c>
      <c r="AR21" s="1241">
        <v>145</v>
      </c>
      <c r="AS21" s="424">
        <f t="shared" si="14"/>
        <v>76</v>
      </c>
      <c r="AT21" s="1241">
        <v>42</v>
      </c>
      <c r="AU21" s="1241">
        <v>34</v>
      </c>
      <c r="AV21" s="424">
        <f t="shared" si="15"/>
        <v>112</v>
      </c>
      <c r="AW21" s="1241">
        <v>55</v>
      </c>
      <c r="AX21" s="1241">
        <v>57</v>
      </c>
      <c r="AY21" s="424">
        <f t="shared" si="16"/>
        <v>612</v>
      </c>
      <c r="AZ21" s="1241">
        <v>338</v>
      </c>
      <c r="BA21" s="1241">
        <v>274</v>
      </c>
      <c r="BB21" s="424">
        <f t="shared" si="17"/>
        <v>94</v>
      </c>
      <c r="BC21" s="1241">
        <v>58</v>
      </c>
      <c r="BD21" s="1241">
        <v>36</v>
      </c>
      <c r="BE21" s="432" t="s">
        <v>209</v>
      </c>
    </row>
    <row r="22" spans="1:57" s="417" customFormat="1" ht="28.35" customHeight="1">
      <c r="A22" s="417" t="s">
        <v>210</v>
      </c>
      <c r="B22" s="170">
        <f t="shared" si="1"/>
        <v>10350</v>
      </c>
      <c r="C22" s="1237">
        <v>5618</v>
      </c>
      <c r="D22" s="1237">
        <v>4732</v>
      </c>
      <c r="E22" s="424">
        <f t="shared" si="2"/>
        <v>1445</v>
      </c>
      <c r="F22" s="1241">
        <v>755</v>
      </c>
      <c r="G22" s="1241">
        <v>690</v>
      </c>
      <c r="H22" s="424">
        <f t="shared" si="3"/>
        <v>843</v>
      </c>
      <c r="I22" s="1241">
        <v>420</v>
      </c>
      <c r="J22" s="1241">
        <v>423</v>
      </c>
      <c r="K22" s="424">
        <f t="shared" si="4"/>
        <v>3138</v>
      </c>
      <c r="L22" s="1241">
        <v>1673</v>
      </c>
      <c r="M22" s="1241">
        <v>1465</v>
      </c>
      <c r="N22" s="424">
        <f t="shared" si="5"/>
        <v>258</v>
      </c>
      <c r="O22" s="1241">
        <v>141</v>
      </c>
      <c r="P22" s="1241">
        <v>117</v>
      </c>
      <c r="Q22" s="424">
        <f t="shared" si="6"/>
        <v>57</v>
      </c>
      <c r="R22" s="1241">
        <v>34</v>
      </c>
      <c r="S22" s="1241">
        <v>23</v>
      </c>
      <c r="T22" s="432" t="s">
        <v>211</v>
      </c>
      <c r="U22" s="644" t="s">
        <v>210</v>
      </c>
      <c r="V22" s="424">
        <f t="shared" si="7"/>
        <v>287</v>
      </c>
      <c r="W22" s="1241">
        <v>148</v>
      </c>
      <c r="X22" s="1241">
        <v>139</v>
      </c>
      <c r="Y22" s="424">
        <f t="shared" si="8"/>
        <v>482</v>
      </c>
      <c r="Z22" s="1241">
        <v>272</v>
      </c>
      <c r="AA22" s="1241">
        <v>210</v>
      </c>
      <c r="AB22" s="424">
        <f t="shared" si="9"/>
        <v>91</v>
      </c>
      <c r="AC22" s="1241">
        <v>46</v>
      </c>
      <c r="AD22" s="1241">
        <v>45</v>
      </c>
      <c r="AE22" s="424">
        <f t="shared" si="10"/>
        <v>1690</v>
      </c>
      <c r="AF22" s="1241">
        <v>959</v>
      </c>
      <c r="AG22" s="1241">
        <v>731</v>
      </c>
      <c r="AH22" s="424">
        <f t="shared" si="11"/>
        <v>271</v>
      </c>
      <c r="AI22" s="1241">
        <v>147</v>
      </c>
      <c r="AJ22" s="1241">
        <v>124</v>
      </c>
      <c r="AK22" s="424">
        <f t="shared" si="12"/>
        <v>286</v>
      </c>
      <c r="AL22" s="1241">
        <v>173</v>
      </c>
      <c r="AM22" s="1241">
        <v>113</v>
      </c>
      <c r="AN22" s="432" t="s">
        <v>211</v>
      </c>
      <c r="AO22" s="644" t="s">
        <v>210</v>
      </c>
      <c r="AP22" s="424">
        <f t="shared" si="13"/>
        <v>389</v>
      </c>
      <c r="AQ22" s="1241">
        <v>217</v>
      </c>
      <c r="AR22" s="1241">
        <v>172</v>
      </c>
      <c r="AS22" s="424">
        <f t="shared" si="14"/>
        <v>118</v>
      </c>
      <c r="AT22" s="1241">
        <v>64</v>
      </c>
      <c r="AU22" s="1241">
        <v>54</v>
      </c>
      <c r="AV22" s="424">
        <f t="shared" si="15"/>
        <v>126</v>
      </c>
      <c r="AW22" s="1241">
        <v>68</v>
      </c>
      <c r="AX22" s="1241">
        <v>58</v>
      </c>
      <c r="AY22" s="424">
        <f t="shared" si="16"/>
        <v>764</v>
      </c>
      <c r="AZ22" s="1241">
        <v>439</v>
      </c>
      <c r="BA22" s="1241">
        <v>325</v>
      </c>
      <c r="BB22" s="424">
        <f t="shared" si="17"/>
        <v>105</v>
      </c>
      <c r="BC22" s="1241">
        <v>62</v>
      </c>
      <c r="BD22" s="1241">
        <v>43</v>
      </c>
      <c r="BE22" s="432" t="s">
        <v>211</v>
      </c>
    </row>
    <row r="23" spans="1:57" s="417" customFormat="1" ht="28.35" customHeight="1">
      <c r="A23" s="417" t="s">
        <v>212</v>
      </c>
      <c r="B23" s="170">
        <f t="shared" si="1"/>
        <v>8560</v>
      </c>
      <c r="C23" s="1237">
        <v>4684</v>
      </c>
      <c r="D23" s="1237">
        <v>3876</v>
      </c>
      <c r="E23" s="424">
        <f t="shared" si="2"/>
        <v>986</v>
      </c>
      <c r="F23" s="1241">
        <v>532</v>
      </c>
      <c r="G23" s="1241">
        <v>454</v>
      </c>
      <c r="H23" s="424">
        <f t="shared" si="3"/>
        <v>631</v>
      </c>
      <c r="I23" s="1241">
        <v>328</v>
      </c>
      <c r="J23" s="1241">
        <v>303</v>
      </c>
      <c r="K23" s="424">
        <f t="shared" si="4"/>
        <v>2763</v>
      </c>
      <c r="L23" s="1241">
        <v>1437</v>
      </c>
      <c r="M23" s="1241">
        <v>1326</v>
      </c>
      <c r="N23" s="424">
        <f t="shared" si="5"/>
        <v>283</v>
      </c>
      <c r="O23" s="1241">
        <v>173</v>
      </c>
      <c r="P23" s="1241">
        <v>110</v>
      </c>
      <c r="Q23" s="424">
        <f t="shared" si="6"/>
        <v>65</v>
      </c>
      <c r="R23" s="1241">
        <v>40</v>
      </c>
      <c r="S23" s="1241">
        <v>25</v>
      </c>
      <c r="T23" s="432" t="s">
        <v>213</v>
      </c>
      <c r="U23" s="644" t="s">
        <v>212</v>
      </c>
      <c r="V23" s="424">
        <f t="shared" si="7"/>
        <v>228</v>
      </c>
      <c r="W23" s="1241">
        <v>132</v>
      </c>
      <c r="X23" s="1241">
        <v>96</v>
      </c>
      <c r="Y23" s="424">
        <f t="shared" si="8"/>
        <v>460</v>
      </c>
      <c r="Z23" s="1241">
        <v>247</v>
      </c>
      <c r="AA23" s="1241">
        <v>213</v>
      </c>
      <c r="AB23" s="424">
        <f t="shared" si="9"/>
        <v>60</v>
      </c>
      <c r="AC23" s="1241">
        <v>35</v>
      </c>
      <c r="AD23" s="1241">
        <v>25</v>
      </c>
      <c r="AE23" s="424">
        <f t="shared" si="10"/>
        <v>1366</v>
      </c>
      <c r="AF23" s="1241">
        <v>779</v>
      </c>
      <c r="AG23" s="1241">
        <v>587</v>
      </c>
      <c r="AH23" s="424">
        <f t="shared" si="11"/>
        <v>230</v>
      </c>
      <c r="AI23" s="1241">
        <v>131</v>
      </c>
      <c r="AJ23" s="1241">
        <v>99</v>
      </c>
      <c r="AK23" s="424">
        <f t="shared" si="12"/>
        <v>293</v>
      </c>
      <c r="AL23" s="1241">
        <v>166</v>
      </c>
      <c r="AM23" s="1241">
        <v>127</v>
      </c>
      <c r="AN23" s="432" t="s">
        <v>213</v>
      </c>
      <c r="AO23" s="644" t="s">
        <v>212</v>
      </c>
      <c r="AP23" s="424">
        <f t="shared" si="13"/>
        <v>287</v>
      </c>
      <c r="AQ23" s="1241">
        <v>168</v>
      </c>
      <c r="AR23" s="1241">
        <v>119</v>
      </c>
      <c r="AS23" s="424">
        <f t="shared" si="14"/>
        <v>103</v>
      </c>
      <c r="AT23" s="1241">
        <v>61</v>
      </c>
      <c r="AU23" s="1241">
        <v>42</v>
      </c>
      <c r="AV23" s="424">
        <f t="shared" si="15"/>
        <v>125</v>
      </c>
      <c r="AW23" s="1241">
        <v>74</v>
      </c>
      <c r="AX23" s="1241">
        <v>51</v>
      </c>
      <c r="AY23" s="424">
        <f t="shared" si="16"/>
        <v>577</v>
      </c>
      <c r="AZ23" s="1241">
        <v>319</v>
      </c>
      <c r="BA23" s="1241">
        <v>258</v>
      </c>
      <c r="BB23" s="424">
        <f t="shared" si="17"/>
        <v>103</v>
      </c>
      <c r="BC23" s="1241">
        <v>62</v>
      </c>
      <c r="BD23" s="1241">
        <v>41</v>
      </c>
      <c r="BE23" s="432" t="s">
        <v>213</v>
      </c>
    </row>
    <row r="24" spans="1:57" s="417" customFormat="1" ht="28.35" customHeight="1">
      <c r="A24" s="417" t="s">
        <v>214</v>
      </c>
      <c r="B24" s="170">
        <f t="shared" si="1"/>
        <v>7759</v>
      </c>
      <c r="C24" s="1237">
        <v>4089</v>
      </c>
      <c r="D24" s="1237">
        <v>3670</v>
      </c>
      <c r="E24" s="424">
        <f t="shared" si="2"/>
        <v>887</v>
      </c>
      <c r="F24" s="1241">
        <v>452</v>
      </c>
      <c r="G24" s="1241">
        <v>435</v>
      </c>
      <c r="H24" s="424">
        <f t="shared" si="3"/>
        <v>507</v>
      </c>
      <c r="I24" s="1241">
        <v>262</v>
      </c>
      <c r="J24" s="1241">
        <v>245</v>
      </c>
      <c r="K24" s="424">
        <f t="shared" si="4"/>
        <v>2612</v>
      </c>
      <c r="L24" s="1241">
        <v>1360</v>
      </c>
      <c r="M24" s="1241">
        <v>1252</v>
      </c>
      <c r="N24" s="424">
        <f t="shared" si="5"/>
        <v>226</v>
      </c>
      <c r="O24" s="1241">
        <v>122</v>
      </c>
      <c r="P24" s="1241">
        <v>104</v>
      </c>
      <c r="Q24" s="424">
        <f t="shared" si="6"/>
        <v>48</v>
      </c>
      <c r="R24" s="1241">
        <v>22</v>
      </c>
      <c r="S24" s="1241">
        <v>26</v>
      </c>
      <c r="T24" s="432" t="s">
        <v>215</v>
      </c>
      <c r="U24" s="644" t="s">
        <v>214</v>
      </c>
      <c r="V24" s="424">
        <f t="shared" si="7"/>
        <v>188</v>
      </c>
      <c r="W24" s="1241">
        <v>103</v>
      </c>
      <c r="X24" s="1241">
        <v>85</v>
      </c>
      <c r="Y24" s="424">
        <f t="shared" si="8"/>
        <v>480</v>
      </c>
      <c r="Z24" s="1241">
        <v>248</v>
      </c>
      <c r="AA24" s="1241">
        <v>232</v>
      </c>
      <c r="AB24" s="424">
        <f t="shared" si="9"/>
        <v>73</v>
      </c>
      <c r="AC24" s="1241">
        <v>36</v>
      </c>
      <c r="AD24" s="1241">
        <v>37</v>
      </c>
      <c r="AE24" s="424">
        <f t="shared" si="10"/>
        <v>1169</v>
      </c>
      <c r="AF24" s="1241">
        <v>653</v>
      </c>
      <c r="AG24" s="1241">
        <v>516</v>
      </c>
      <c r="AH24" s="424">
        <f t="shared" si="11"/>
        <v>255</v>
      </c>
      <c r="AI24" s="1241">
        <v>132</v>
      </c>
      <c r="AJ24" s="1241">
        <v>123</v>
      </c>
      <c r="AK24" s="424">
        <f t="shared" si="12"/>
        <v>231</v>
      </c>
      <c r="AL24" s="1241">
        <v>122</v>
      </c>
      <c r="AM24" s="1241">
        <v>109</v>
      </c>
      <c r="AN24" s="432" t="s">
        <v>215</v>
      </c>
      <c r="AO24" s="644" t="s">
        <v>214</v>
      </c>
      <c r="AP24" s="424">
        <f t="shared" si="13"/>
        <v>293</v>
      </c>
      <c r="AQ24" s="1241">
        <v>156</v>
      </c>
      <c r="AR24" s="1241">
        <v>137</v>
      </c>
      <c r="AS24" s="424">
        <f t="shared" si="14"/>
        <v>77</v>
      </c>
      <c r="AT24" s="1241">
        <v>45</v>
      </c>
      <c r="AU24" s="1241">
        <v>32</v>
      </c>
      <c r="AV24" s="424">
        <f t="shared" si="15"/>
        <v>99</v>
      </c>
      <c r="AW24" s="1241">
        <v>47</v>
      </c>
      <c r="AX24" s="1241">
        <v>52</v>
      </c>
      <c r="AY24" s="424">
        <f t="shared" si="16"/>
        <v>515</v>
      </c>
      <c r="AZ24" s="1241">
        <v>277</v>
      </c>
      <c r="BA24" s="1241">
        <v>238</v>
      </c>
      <c r="BB24" s="424">
        <f t="shared" si="17"/>
        <v>99</v>
      </c>
      <c r="BC24" s="1241">
        <v>52</v>
      </c>
      <c r="BD24" s="1241">
        <v>47</v>
      </c>
      <c r="BE24" s="432" t="s">
        <v>215</v>
      </c>
    </row>
    <row r="25" spans="1:57" s="417" customFormat="1" ht="28.35" customHeight="1">
      <c r="A25" s="417" t="s">
        <v>216</v>
      </c>
      <c r="B25" s="170">
        <f t="shared" si="1"/>
        <v>9368</v>
      </c>
      <c r="C25" s="1237">
        <v>4992</v>
      </c>
      <c r="D25" s="1237">
        <v>4376</v>
      </c>
      <c r="E25" s="424">
        <f t="shared" si="2"/>
        <v>1036</v>
      </c>
      <c r="F25" s="1241">
        <v>536</v>
      </c>
      <c r="G25" s="1241">
        <v>500</v>
      </c>
      <c r="H25" s="424">
        <f t="shared" si="3"/>
        <v>534</v>
      </c>
      <c r="I25" s="1241">
        <v>259</v>
      </c>
      <c r="J25" s="1241">
        <v>275</v>
      </c>
      <c r="K25" s="424">
        <f t="shared" si="4"/>
        <v>3300</v>
      </c>
      <c r="L25" s="1241">
        <v>1677</v>
      </c>
      <c r="M25" s="1241">
        <v>1623</v>
      </c>
      <c r="N25" s="424">
        <f t="shared" si="5"/>
        <v>267</v>
      </c>
      <c r="O25" s="1241">
        <v>149</v>
      </c>
      <c r="P25" s="1241">
        <v>118</v>
      </c>
      <c r="Q25" s="424">
        <f t="shared" si="6"/>
        <v>64</v>
      </c>
      <c r="R25" s="1241">
        <v>37</v>
      </c>
      <c r="S25" s="1241">
        <v>27</v>
      </c>
      <c r="T25" s="432" t="s">
        <v>217</v>
      </c>
      <c r="U25" s="644" t="s">
        <v>216</v>
      </c>
      <c r="V25" s="424">
        <f t="shared" si="7"/>
        <v>250</v>
      </c>
      <c r="W25" s="1241">
        <v>145</v>
      </c>
      <c r="X25" s="1241">
        <v>105</v>
      </c>
      <c r="Y25" s="424">
        <f t="shared" si="8"/>
        <v>482</v>
      </c>
      <c r="Z25" s="1241">
        <v>267</v>
      </c>
      <c r="AA25" s="1241">
        <v>215</v>
      </c>
      <c r="AB25" s="424">
        <f t="shared" si="9"/>
        <v>62</v>
      </c>
      <c r="AC25" s="1241">
        <v>33</v>
      </c>
      <c r="AD25" s="1241">
        <v>29</v>
      </c>
      <c r="AE25" s="424">
        <f t="shared" si="10"/>
        <v>1538</v>
      </c>
      <c r="AF25" s="1241">
        <v>879</v>
      </c>
      <c r="AG25" s="1241">
        <v>659</v>
      </c>
      <c r="AH25" s="424">
        <f t="shared" si="11"/>
        <v>280</v>
      </c>
      <c r="AI25" s="1241">
        <v>158</v>
      </c>
      <c r="AJ25" s="1241">
        <v>122</v>
      </c>
      <c r="AK25" s="424">
        <f t="shared" si="12"/>
        <v>340</v>
      </c>
      <c r="AL25" s="1241">
        <v>187</v>
      </c>
      <c r="AM25" s="1241">
        <v>153</v>
      </c>
      <c r="AN25" s="432" t="s">
        <v>217</v>
      </c>
      <c r="AO25" s="644" t="s">
        <v>216</v>
      </c>
      <c r="AP25" s="424">
        <f t="shared" si="13"/>
        <v>283</v>
      </c>
      <c r="AQ25" s="1241">
        <v>164</v>
      </c>
      <c r="AR25" s="1241">
        <v>119</v>
      </c>
      <c r="AS25" s="424">
        <f t="shared" si="14"/>
        <v>98</v>
      </c>
      <c r="AT25" s="1241">
        <v>55</v>
      </c>
      <c r="AU25" s="1241">
        <v>43</v>
      </c>
      <c r="AV25" s="424">
        <f t="shared" si="15"/>
        <v>127</v>
      </c>
      <c r="AW25" s="1241">
        <v>72</v>
      </c>
      <c r="AX25" s="1241">
        <v>55</v>
      </c>
      <c r="AY25" s="424">
        <f t="shared" si="16"/>
        <v>611</v>
      </c>
      <c r="AZ25" s="1241">
        <v>325</v>
      </c>
      <c r="BA25" s="1241">
        <v>286</v>
      </c>
      <c r="BB25" s="424">
        <f t="shared" si="17"/>
        <v>96</v>
      </c>
      <c r="BC25" s="1241">
        <v>49</v>
      </c>
      <c r="BD25" s="1241">
        <v>47</v>
      </c>
      <c r="BE25" s="432" t="s">
        <v>217</v>
      </c>
    </row>
    <row r="26" spans="1:57" s="417" customFormat="1" ht="28.35" customHeight="1" thickBot="1">
      <c r="A26" s="433" t="s">
        <v>218</v>
      </c>
      <c r="B26" s="639">
        <f t="shared" si="1"/>
        <v>10662</v>
      </c>
      <c r="C26" s="1237">
        <v>5596</v>
      </c>
      <c r="D26" s="1237">
        <v>5066</v>
      </c>
      <c r="E26" s="424">
        <f t="shared" si="2"/>
        <v>1149</v>
      </c>
      <c r="F26" s="1241">
        <v>584</v>
      </c>
      <c r="G26" s="1241">
        <v>565</v>
      </c>
      <c r="H26" s="424">
        <f t="shared" si="3"/>
        <v>646</v>
      </c>
      <c r="I26" s="1241">
        <v>328</v>
      </c>
      <c r="J26" s="1241">
        <v>318</v>
      </c>
      <c r="K26" s="424">
        <f t="shared" si="4"/>
        <v>3666</v>
      </c>
      <c r="L26" s="1241">
        <v>1916</v>
      </c>
      <c r="M26" s="1241">
        <v>1750</v>
      </c>
      <c r="N26" s="424">
        <f t="shared" si="5"/>
        <v>305</v>
      </c>
      <c r="O26" s="1241">
        <v>158</v>
      </c>
      <c r="P26" s="1241">
        <v>147</v>
      </c>
      <c r="Q26" s="424">
        <f t="shared" si="6"/>
        <v>64</v>
      </c>
      <c r="R26" s="1241">
        <v>33</v>
      </c>
      <c r="S26" s="1241">
        <v>31</v>
      </c>
      <c r="T26" s="434" t="s">
        <v>219</v>
      </c>
      <c r="U26" s="643" t="s">
        <v>218</v>
      </c>
      <c r="V26" s="424">
        <f t="shared" si="7"/>
        <v>280</v>
      </c>
      <c r="W26" s="1241">
        <v>142</v>
      </c>
      <c r="X26" s="1241">
        <v>138</v>
      </c>
      <c r="Y26" s="424">
        <f t="shared" si="8"/>
        <v>567</v>
      </c>
      <c r="Z26" s="1241">
        <v>307</v>
      </c>
      <c r="AA26" s="1241">
        <v>260</v>
      </c>
      <c r="AB26" s="424">
        <f t="shared" si="9"/>
        <v>103</v>
      </c>
      <c r="AC26" s="1241">
        <v>52</v>
      </c>
      <c r="AD26" s="1241">
        <v>51</v>
      </c>
      <c r="AE26" s="424">
        <f t="shared" si="10"/>
        <v>1674</v>
      </c>
      <c r="AF26" s="1241">
        <v>894</v>
      </c>
      <c r="AG26" s="1241">
        <v>780</v>
      </c>
      <c r="AH26" s="424">
        <f t="shared" si="11"/>
        <v>350</v>
      </c>
      <c r="AI26" s="1241">
        <v>191</v>
      </c>
      <c r="AJ26" s="1241">
        <v>159</v>
      </c>
      <c r="AK26" s="424">
        <f t="shared" si="12"/>
        <v>351</v>
      </c>
      <c r="AL26" s="1241">
        <v>177</v>
      </c>
      <c r="AM26" s="1241">
        <v>174</v>
      </c>
      <c r="AN26" s="434" t="s">
        <v>219</v>
      </c>
      <c r="AO26" s="643" t="s">
        <v>218</v>
      </c>
      <c r="AP26" s="424">
        <f t="shared" si="13"/>
        <v>319</v>
      </c>
      <c r="AQ26" s="1241">
        <v>168</v>
      </c>
      <c r="AR26" s="1241">
        <v>151</v>
      </c>
      <c r="AS26" s="424">
        <f t="shared" si="14"/>
        <v>160</v>
      </c>
      <c r="AT26" s="1241">
        <v>85</v>
      </c>
      <c r="AU26" s="1241">
        <v>75</v>
      </c>
      <c r="AV26" s="424">
        <f t="shared" si="15"/>
        <v>182</v>
      </c>
      <c r="AW26" s="1241">
        <v>98</v>
      </c>
      <c r="AX26" s="1241">
        <v>84</v>
      </c>
      <c r="AY26" s="424">
        <f t="shared" si="16"/>
        <v>742</v>
      </c>
      <c r="AZ26" s="1241">
        <v>412</v>
      </c>
      <c r="BA26" s="1241">
        <v>330</v>
      </c>
      <c r="BB26" s="424">
        <f t="shared" si="17"/>
        <v>104</v>
      </c>
      <c r="BC26" s="1241">
        <v>51</v>
      </c>
      <c r="BD26" s="1241">
        <v>53</v>
      </c>
      <c r="BE26" s="434" t="s">
        <v>219</v>
      </c>
    </row>
    <row r="27" spans="1:57" s="393" customFormat="1" ht="11.1" customHeight="1">
      <c r="A27" s="355" t="s">
        <v>124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5"/>
      <c r="O27" s="355"/>
      <c r="P27" s="355"/>
      <c r="Q27" s="357"/>
      <c r="R27" s="357"/>
      <c r="S27" s="357"/>
      <c r="T27" s="435" t="s">
        <v>129</v>
      </c>
      <c r="U27" s="355" t="s">
        <v>124</v>
      </c>
      <c r="V27" s="357"/>
      <c r="W27" s="357"/>
      <c r="X27" s="357"/>
      <c r="Y27" s="435"/>
      <c r="Z27" s="435"/>
      <c r="AA27" s="435"/>
      <c r="AB27" s="435"/>
      <c r="AC27" s="435"/>
      <c r="AD27" s="435"/>
      <c r="AE27" s="356"/>
      <c r="AF27" s="356"/>
      <c r="AG27" s="356"/>
      <c r="AH27" s="356"/>
      <c r="AI27" s="356"/>
      <c r="AJ27" s="356"/>
      <c r="AK27" s="356"/>
      <c r="AL27" s="356"/>
      <c r="AM27" s="356"/>
      <c r="AN27" s="435" t="s">
        <v>129</v>
      </c>
      <c r="AO27" s="355" t="s">
        <v>124</v>
      </c>
      <c r="AP27" s="356"/>
      <c r="AQ27" s="356"/>
      <c r="AR27" s="356"/>
      <c r="AS27" s="355"/>
      <c r="AT27" s="355"/>
      <c r="AU27" s="355"/>
      <c r="AV27" s="357"/>
      <c r="AW27" s="357"/>
      <c r="AX27" s="357"/>
      <c r="AY27" s="357"/>
      <c r="AZ27" s="357"/>
      <c r="BA27" s="357"/>
      <c r="BB27" s="355"/>
      <c r="BC27" s="355"/>
      <c r="BD27" s="355"/>
      <c r="BE27" s="435" t="s">
        <v>129</v>
      </c>
    </row>
    <row r="28" spans="1:57" s="256" customFormat="1">
      <c r="A28" s="455" t="s">
        <v>1115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52"/>
      <c r="L28" s="352"/>
      <c r="M28" s="352"/>
      <c r="N28" s="352"/>
      <c r="O28" s="352"/>
      <c r="P28" s="352"/>
      <c r="Q28" s="436"/>
      <c r="R28" s="436"/>
      <c r="S28" s="436"/>
      <c r="T28" s="254"/>
      <c r="U28" s="455" t="s">
        <v>1115</v>
      </c>
      <c r="V28" s="254"/>
      <c r="W28" s="254"/>
      <c r="X28" s="254"/>
      <c r="Y28" s="254"/>
      <c r="Z28" s="254"/>
      <c r="AA28" s="254"/>
      <c r="AB28" s="254"/>
      <c r="AC28" s="254"/>
      <c r="AD28" s="254"/>
      <c r="AE28" s="395"/>
      <c r="AF28" s="395"/>
      <c r="AG28" s="395"/>
      <c r="AH28" s="395"/>
      <c r="AI28" s="395"/>
      <c r="AJ28" s="395"/>
      <c r="AK28" s="395"/>
      <c r="AL28" s="395"/>
      <c r="AM28" s="395"/>
      <c r="AN28" s="254"/>
      <c r="AO28" s="455" t="s">
        <v>1116</v>
      </c>
      <c r="AP28" s="352"/>
      <c r="AQ28" s="352"/>
      <c r="AR28" s="352"/>
      <c r="AS28" s="352"/>
      <c r="AT28" s="352"/>
      <c r="AU28" s="352"/>
      <c r="AV28" s="436"/>
      <c r="AW28" s="436"/>
      <c r="AX28" s="436"/>
      <c r="AY28" s="254"/>
      <c r="AZ28" s="254"/>
      <c r="BA28" s="254"/>
      <c r="BB28" s="254"/>
      <c r="BC28" s="254"/>
      <c r="BD28" s="254"/>
      <c r="BE28" s="254"/>
    </row>
    <row r="29" spans="1:57" s="417" customFormat="1">
      <c r="A29" s="437"/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8"/>
      <c r="O29" s="438"/>
      <c r="P29" s="438"/>
      <c r="Q29" s="439"/>
      <c r="R29" s="439"/>
      <c r="S29" s="439"/>
      <c r="T29" s="441"/>
      <c r="U29" s="437"/>
      <c r="V29" s="437"/>
      <c r="W29" s="437"/>
      <c r="X29" s="437">
        <v>1355951</v>
      </c>
      <c r="Y29" s="440"/>
      <c r="Z29" s="440"/>
      <c r="AA29" s="440"/>
      <c r="AB29" s="440"/>
      <c r="AC29" s="440"/>
      <c r="AD29" s="440"/>
      <c r="AE29" s="441"/>
      <c r="AF29" s="441"/>
      <c r="AG29" s="441"/>
      <c r="AH29" s="440"/>
      <c r="AI29" s="440"/>
      <c r="AJ29" s="440"/>
      <c r="AK29" s="442"/>
      <c r="AL29" s="442"/>
      <c r="AM29" s="442"/>
      <c r="AN29" s="441"/>
      <c r="AO29" s="437"/>
      <c r="AP29" s="419"/>
      <c r="AQ29" s="419"/>
      <c r="AR29" s="419"/>
      <c r="AS29" s="437"/>
      <c r="AT29" s="437"/>
      <c r="AU29" s="437"/>
      <c r="AV29" s="437"/>
      <c r="AW29" s="437"/>
      <c r="AX29" s="437"/>
      <c r="BE29" s="441"/>
    </row>
    <row r="30" spans="1:57" s="417" customFormat="1">
      <c r="A30" s="437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8"/>
      <c r="O30" s="438"/>
      <c r="P30" s="438"/>
      <c r="Q30" s="439"/>
      <c r="R30" s="439"/>
      <c r="S30" s="439"/>
      <c r="T30" s="441"/>
      <c r="U30" s="437"/>
      <c r="V30" s="437"/>
      <c r="W30" s="437"/>
      <c r="X30" s="437"/>
      <c r="Y30" s="440"/>
      <c r="Z30" s="440"/>
      <c r="AA30" s="440"/>
      <c r="AB30" s="440"/>
      <c r="AC30" s="440"/>
      <c r="AD30" s="440"/>
      <c r="AE30" s="441"/>
      <c r="AF30" s="441"/>
      <c r="AG30" s="441"/>
      <c r="AH30" s="440"/>
      <c r="AI30" s="440"/>
      <c r="AJ30" s="440"/>
      <c r="AK30" s="442"/>
      <c r="AL30" s="442"/>
      <c r="AM30" s="442"/>
      <c r="AN30" s="441"/>
      <c r="AO30" s="437"/>
      <c r="AP30" s="419"/>
      <c r="AQ30" s="419"/>
      <c r="AR30" s="419"/>
      <c r="AS30" s="437"/>
      <c r="AT30" s="437"/>
      <c r="AU30" s="437"/>
      <c r="AV30" s="437"/>
      <c r="AW30" s="437"/>
      <c r="AX30" s="437"/>
      <c r="BE30" s="441"/>
    </row>
    <row r="31" spans="1:57" s="417" customFormat="1">
      <c r="A31" s="437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8"/>
      <c r="O31" s="438"/>
      <c r="P31" s="438"/>
      <c r="Q31" s="439"/>
      <c r="R31" s="439"/>
      <c r="S31" s="439"/>
      <c r="T31" s="441"/>
      <c r="U31" s="437"/>
      <c r="V31" s="437"/>
      <c r="W31" s="437"/>
      <c r="X31" s="437"/>
      <c r="Y31" s="440"/>
      <c r="Z31" s="440"/>
      <c r="AA31" s="440"/>
      <c r="AB31" s="440"/>
      <c r="AC31" s="440"/>
      <c r="AD31" s="440"/>
      <c r="AE31" s="441"/>
      <c r="AF31" s="441"/>
      <c r="AG31" s="441"/>
      <c r="AH31" s="440"/>
      <c r="AI31" s="440"/>
      <c r="AJ31" s="440"/>
      <c r="AK31" s="442"/>
      <c r="AL31" s="442"/>
      <c r="AM31" s="442"/>
      <c r="AN31" s="441"/>
      <c r="AO31" s="437"/>
      <c r="AP31" s="419"/>
      <c r="AQ31" s="419"/>
      <c r="AR31" s="419"/>
      <c r="AS31" s="437"/>
      <c r="AT31" s="437"/>
      <c r="AU31" s="437"/>
      <c r="AV31" s="437"/>
      <c r="AW31" s="437"/>
      <c r="AX31" s="437"/>
      <c r="BE31" s="441"/>
    </row>
    <row r="32" spans="1:57" s="417" customFormat="1">
      <c r="A32" s="437"/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8"/>
      <c r="O32" s="438"/>
      <c r="P32" s="438"/>
      <c r="Q32" s="439"/>
      <c r="R32" s="439"/>
      <c r="S32" s="439"/>
      <c r="T32" s="441"/>
      <c r="U32" s="437"/>
      <c r="V32" s="437"/>
      <c r="W32" s="437"/>
      <c r="X32" s="437"/>
      <c r="Y32" s="440"/>
      <c r="Z32" s="440"/>
      <c r="AA32" s="440"/>
      <c r="AB32" s="440"/>
      <c r="AC32" s="440"/>
      <c r="AD32" s="440"/>
      <c r="AE32" s="441"/>
      <c r="AF32" s="441"/>
      <c r="AG32" s="441"/>
      <c r="AH32" s="440"/>
      <c r="AI32" s="440"/>
      <c r="AJ32" s="440"/>
      <c r="AK32" s="442"/>
      <c r="AL32" s="442"/>
      <c r="AM32" s="442"/>
      <c r="AN32" s="441"/>
      <c r="AO32" s="437"/>
      <c r="AP32" s="419"/>
      <c r="AQ32" s="419"/>
      <c r="AR32" s="419"/>
      <c r="AS32" s="437"/>
      <c r="AT32" s="437"/>
      <c r="AU32" s="437"/>
      <c r="AV32" s="437"/>
      <c r="AW32" s="437"/>
      <c r="AX32" s="437"/>
      <c r="BE32" s="441"/>
    </row>
    <row r="33" spans="1:57" s="417" customFormat="1">
      <c r="A33" s="437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8"/>
      <c r="O33" s="438"/>
      <c r="P33" s="438"/>
      <c r="Q33" s="439"/>
      <c r="R33" s="439"/>
      <c r="S33" s="439"/>
      <c r="T33" s="441"/>
      <c r="U33" s="437"/>
      <c r="V33" s="437"/>
      <c r="W33" s="437"/>
      <c r="X33" s="437"/>
      <c r="Y33" s="440"/>
      <c r="Z33" s="440"/>
      <c r="AA33" s="440"/>
      <c r="AB33" s="440"/>
      <c r="AC33" s="440"/>
      <c r="AD33" s="440"/>
      <c r="AE33" s="441"/>
      <c r="AF33" s="441"/>
      <c r="AG33" s="441"/>
      <c r="AH33" s="440"/>
      <c r="AI33" s="440"/>
      <c r="AJ33" s="440"/>
      <c r="AK33" s="442"/>
      <c r="AL33" s="442"/>
      <c r="AM33" s="442"/>
      <c r="AN33" s="441"/>
      <c r="AO33" s="437"/>
      <c r="AP33" s="419"/>
      <c r="AQ33" s="419"/>
      <c r="AR33" s="419"/>
      <c r="AS33" s="437"/>
      <c r="AT33" s="437"/>
      <c r="AU33" s="437"/>
      <c r="AV33" s="437"/>
      <c r="AW33" s="437"/>
      <c r="AX33" s="437"/>
      <c r="BE33" s="441"/>
    </row>
    <row r="34" spans="1:57" s="417" customFormat="1">
      <c r="A34" s="437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8"/>
      <c r="O34" s="438"/>
      <c r="P34" s="438"/>
      <c r="Q34" s="439"/>
      <c r="R34" s="439"/>
      <c r="S34" s="439"/>
      <c r="T34" s="441"/>
      <c r="U34" s="437"/>
      <c r="V34" s="437"/>
      <c r="W34" s="437"/>
      <c r="X34" s="437"/>
      <c r="Y34" s="440"/>
      <c r="Z34" s="440"/>
      <c r="AA34" s="440"/>
      <c r="AB34" s="440"/>
      <c r="AC34" s="440"/>
      <c r="AD34" s="440"/>
      <c r="AE34" s="441"/>
      <c r="AF34" s="441"/>
      <c r="AG34" s="441"/>
      <c r="AH34" s="440"/>
      <c r="AI34" s="440"/>
      <c r="AJ34" s="440"/>
      <c r="AK34" s="442"/>
      <c r="AL34" s="442"/>
      <c r="AM34" s="442"/>
      <c r="AN34" s="441"/>
      <c r="AO34" s="437"/>
      <c r="AP34" s="419"/>
      <c r="AQ34" s="419"/>
      <c r="AR34" s="419"/>
      <c r="AS34" s="437"/>
      <c r="AT34" s="437"/>
      <c r="AU34" s="437"/>
      <c r="AV34" s="437"/>
      <c r="AW34" s="437"/>
      <c r="AX34" s="437"/>
      <c r="BE34" s="441"/>
    </row>
    <row r="35" spans="1:57" s="417" customFormat="1">
      <c r="A35" s="437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8"/>
      <c r="O35" s="438"/>
      <c r="P35" s="438"/>
      <c r="Q35" s="439"/>
      <c r="R35" s="439"/>
      <c r="S35" s="439"/>
      <c r="T35" s="441"/>
      <c r="U35" s="437"/>
      <c r="V35" s="437"/>
      <c r="W35" s="437"/>
      <c r="X35" s="437"/>
      <c r="Y35" s="440"/>
      <c r="Z35" s="440"/>
      <c r="AA35" s="440"/>
      <c r="AB35" s="440"/>
      <c r="AC35" s="440"/>
      <c r="AD35" s="440"/>
      <c r="AE35" s="441"/>
      <c r="AF35" s="441"/>
      <c r="AG35" s="441"/>
      <c r="AH35" s="440"/>
      <c r="AI35" s="440"/>
      <c r="AJ35" s="440"/>
      <c r="AK35" s="442"/>
      <c r="AL35" s="442"/>
      <c r="AM35" s="442"/>
      <c r="AN35" s="441"/>
      <c r="AO35" s="437"/>
      <c r="AP35" s="419"/>
      <c r="AQ35" s="419"/>
      <c r="AR35" s="419"/>
      <c r="AS35" s="437"/>
      <c r="AT35" s="437"/>
      <c r="AU35" s="437"/>
      <c r="AV35" s="437"/>
      <c r="AW35" s="437"/>
      <c r="AX35" s="437"/>
      <c r="BE35" s="441"/>
    </row>
    <row r="36" spans="1:57" s="417" customFormat="1">
      <c r="A36" s="437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8"/>
      <c r="O36" s="438"/>
      <c r="P36" s="438"/>
      <c r="Q36" s="439"/>
      <c r="R36" s="439"/>
      <c r="S36" s="439"/>
      <c r="T36" s="441"/>
      <c r="U36" s="437"/>
      <c r="V36" s="437"/>
      <c r="W36" s="437"/>
      <c r="X36" s="437"/>
      <c r="Y36" s="440"/>
      <c r="Z36" s="440"/>
      <c r="AA36" s="440"/>
      <c r="AB36" s="440"/>
      <c r="AC36" s="440"/>
      <c r="AD36" s="440"/>
      <c r="AE36" s="441"/>
      <c r="AF36" s="441"/>
      <c r="AG36" s="441"/>
      <c r="AH36" s="440"/>
      <c r="AI36" s="440"/>
      <c r="AJ36" s="440"/>
      <c r="AK36" s="442"/>
      <c r="AL36" s="442"/>
      <c r="AM36" s="442"/>
      <c r="AN36" s="441"/>
      <c r="AO36" s="437"/>
      <c r="AP36" s="419"/>
      <c r="AQ36" s="419"/>
      <c r="AR36" s="419"/>
      <c r="AS36" s="437"/>
      <c r="AT36" s="437"/>
      <c r="AU36" s="437"/>
      <c r="AV36" s="437"/>
      <c r="AW36" s="437"/>
      <c r="AX36" s="437"/>
      <c r="BE36" s="441"/>
    </row>
    <row r="37" spans="1:57" s="417" customFormat="1">
      <c r="A37" s="437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8"/>
      <c r="O37" s="438"/>
      <c r="P37" s="438"/>
      <c r="Q37" s="439"/>
      <c r="R37" s="439"/>
      <c r="S37" s="439"/>
      <c r="T37" s="441"/>
      <c r="U37" s="437"/>
      <c r="V37" s="437"/>
      <c r="W37" s="437"/>
      <c r="X37" s="437"/>
      <c r="Y37" s="440"/>
      <c r="Z37" s="440"/>
      <c r="AA37" s="440"/>
      <c r="AB37" s="440"/>
      <c r="AC37" s="440"/>
      <c r="AD37" s="440"/>
      <c r="AE37" s="441"/>
      <c r="AF37" s="441"/>
      <c r="AG37" s="441"/>
      <c r="AH37" s="440"/>
      <c r="AI37" s="440"/>
      <c r="AJ37" s="440"/>
      <c r="AK37" s="442"/>
      <c r="AL37" s="442"/>
      <c r="AM37" s="442"/>
      <c r="AN37" s="441"/>
      <c r="AO37" s="437"/>
      <c r="AP37" s="419"/>
      <c r="AQ37" s="419"/>
      <c r="AR37" s="419"/>
      <c r="AS37" s="437"/>
      <c r="AT37" s="437"/>
      <c r="AU37" s="437"/>
      <c r="AV37" s="437"/>
      <c r="AW37" s="437"/>
      <c r="AX37" s="437"/>
      <c r="BE37" s="441"/>
    </row>
    <row r="38" spans="1:57" s="417" customFormat="1">
      <c r="A38" s="437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8"/>
      <c r="O38" s="438"/>
      <c r="P38" s="438"/>
      <c r="Q38" s="439"/>
      <c r="R38" s="439"/>
      <c r="S38" s="439"/>
      <c r="T38" s="441"/>
      <c r="U38" s="437"/>
      <c r="V38" s="437"/>
      <c r="W38" s="437"/>
      <c r="X38" s="437"/>
      <c r="Y38" s="440"/>
      <c r="Z38" s="440"/>
      <c r="AA38" s="440"/>
      <c r="AB38" s="440"/>
      <c r="AC38" s="440"/>
      <c r="AD38" s="440"/>
      <c r="AE38" s="441"/>
      <c r="AF38" s="441"/>
      <c r="AG38" s="441"/>
      <c r="AH38" s="440"/>
      <c r="AI38" s="440"/>
      <c r="AJ38" s="440"/>
      <c r="AK38" s="442"/>
      <c r="AL38" s="442"/>
      <c r="AM38" s="442"/>
      <c r="AN38" s="441"/>
      <c r="AO38" s="437"/>
      <c r="AP38" s="419"/>
      <c r="AQ38" s="419"/>
      <c r="AR38" s="419"/>
      <c r="AS38" s="437"/>
      <c r="AT38" s="437"/>
      <c r="AU38" s="437"/>
      <c r="AV38" s="437"/>
      <c r="AW38" s="437"/>
      <c r="AX38" s="437"/>
      <c r="BE38" s="441"/>
    </row>
    <row r="39" spans="1:57" s="417" customFormat="1">
      <c r="A39" s="437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8"/>
      <c r="O39" s="438"/>
      <c r="P39" s="438"/>
      <c r="Q39" s="439"/>
      <c r="R39" s="439"/>
      <c r="S39" s="439"/>
      <c r="T39" s="441"/>
      <c r="U39" s="437"/>
      <c r="V39" s="437"/>
      <c r="W39" s="437"/>
      <c r="X39" s="437"/>
      <c r="Y39" s="440"/>
      <c r="Z39" s="440"/>
      <c r="AA39" s="440"/>
      <c r="AB39" s="440"/>
      <c r="AC39" s="440"/>
      <c r="AD39" s="440"/>
      <c r="AE39" s="441"/>
      <c r="AF39" s="441"/>
      <c r="AG39" s="441"/>
      <c r="AH39" s="440"/>
      <c r="AI39" s="440"/>
      <c r="AJ39" s="440"/>
      <c r="AK39" s="442"/>
      <c r="AL39" s="442"/>
      <c r="AM39" s="442"/>
      <c r="AN39" s="441"/>
      <c r="AO39" s="437"/>
      <c r="AP39" s="419"/>
      <c r="AQ39" s="419"/>
      <c r="AR39" s="419"/>
      <c r="AS39" s="437"/>
      <c r="AT39" s="437"/>
      <c r="AU39" s="437"/>
      <c r="AV39" s="437"/>
      <c r="AW39" s="437"/>
      <c r="AX39" s="437"/>
      <c r="BE39" s="441"/>
    </row>
    <row r="40" spans="1:57" s="417" customFormat="1">
      <c r="A40" s="437"/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8"/>
      <c r="O40" s="438"/>
      <c r="P40" s="438"/>
      <c r="Q40" s="439"/>
      <c r="R40" s="439"/>
      <c r="S40" s="439"/>
      <c r="T40" s="441"/>
      <c r="U40" s="437"/>
      <c r="V40" s="437"/>
      <c r="W40" s="437"/>
      <c r="X40" s="437"/>
      <c r="Y40" s="440"/>
      <c r="Z40" s="440"/>
      <c r="AA40" s="440"/>
      <c r="AB40" s="440"/>
      <c r="AC40" s="440"/>
      <c r="AD40" s="440"/>
      <c r="AE40" s="441"/>
      <c r="AF40" s="441"/>
      <c r="AG40" s="441"/>
      <c r="AH40" s="440"/>
      <c r="AI40" s="440"/>
      <c r="AJ40" s="440"/>
      <c r="AK40" s="442"/>
      <c r="AL40" s="442"/>
      <c r="AM40" s="442"/>
      <c r="AN40" s="441"/>
      <c r="AO40" s="437"/>
      <c r="AP40" s="419"/>
      <c r="AQ40" s="419"/>
      <c r="AR40" s="419"/>
      <c r="AS40" s="437"/>
      <c r="AT40" s="437"/>
      <c r="AU40" s="437"/>
      <c r="AV40" s="437"/>
      <c r="AW40" s="437"/>
      <c r="AX40" s="437"/>
      <c r="BE40" s="441"/>
    </row>
    <row r="41" spans="1:57" s="417" customFormat="1">
      <c r="A41" s="437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8"/>
      <c r="O41" s="438"/>
      <c r="P41" s="438"/>
      <c r="Q41" s="439"/>
      <c r="R41" s="439"/>
      <c r="S41" s="439"/>
      <c r="T41" s="441"/>
      <c r="U41" s="437"/>
      <c r="V41" s="437"/>
      <c r="W41" s="437"/>
      <c r="X41" s="437"/>
      <c r="Y41" s="440"/>
      <c r="Z41" s="440"/>
      <c r="AA41" s="440"/>
      <c r="AB41" s="440"/>
      <c r="AC41" s="440"/>
      <c r="AD41" s="440"/>
      <c r="AE41" s="441"/>
      <c r="AF41" s="441"/>
      <c r="AG41" s="441"/>
      <c r="AH41" s="440"/>
      <c r="AI41" s="440"/>
      <c r="AJ41" s="440"/>
      <c r="AK41" s="442"/>
      <c r="AL41" s="442"/>
      <c r="AM41" s="442"/>
      <c r="AN41" s="441"/>
      <c r="AO41" s="437"/>
      <c r="AP41" s="419"/>
      <c r="AQ41" s="419"/>
      <c r="AR41" s="419"/>
      <c r="AS41" s="437"/>
      <c r="AT41" s="437"/>
      <c r="AU41" s="437"/>
      <c r="AV41" s="437"/>
      <c r="AW41" s="437"/>
      <c r="AX41" s="437"/>
      <c r="BE41" s="441"/>
    </row>
    <row r="42" spans="1:57" s="417" customFormat="1">
      <c r="A42" s="437"/>
      <c r="B42" s="437"/>
      <c r="C42" s="437"/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8"/>
      <c r="O42" s="438"/>
      <c r="P42" s="438"/>
      <c r="Q42" s="439"/>
      <c r="R42" s="439"/>
      <c r="S42" s="439"/>
      <c r="T42" s="441"/>
      <c r="U42" s="437"/>
      <c r="V42" s="437"/>
      <c r="W42" s="437"/>
      <c r="X42" s="437"/>
      <c r="Y42" s="440"/>
      <c r="Z42" s="440"/>
      <c r="AA42" s="440"/>
      <c r="AB42" s="440"/>
      <c r="AC42" s="440"/>
      <c r="AD42" s="440"/>
      <c r="AE42" s="441"/>
      <c r="AF42" s="441"/>
      <c r="AG42" s="441"/>
      <c r="AH42" s="440"/>
      <c r="AI42" s="440"/>
      <c r="AJ42" s="440"/>
      <c r="AK42" s="442"/>
      <c r="AL42" s="442"/>
      <c r="AM42" s="442"/>
      <c r="AN42" s="441"/>
      <c r="AO42" s="437"/>
      <c r="AP42" s="419"/>
      <c r="AQ42" s="419"/>
      <c r="AR42" s="419"/>
      <c r="AS42" s="437"/>
      <c r="AT42" s="437"/>
      <c r="AU42" s="437"/>
      <c r="AV42" s="437"/>
      <c r="AW42" s="437"/>
      <c r="AX42" s="437"/>
      <c r="BE42" s="441"/>
    </row>
    <row r="43" spans="1:57" s="417" customFormat="1">
      <c r="A43" s="437"/>
      <c r="B43" s="437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8"/>
      <c r="O43" s="438"/>
      <c r="P43" s="438"/>
      <c r="Q43" s="439"/>
      <c r="R43" s="439"/>
      <c r="S43" s="439"/>
      <c r="T43" s="441"/>
      <c r="U43" s="437"/>
      <c r="V43" s="437"/>
      <c r="W43" s="437"/>
      <c r="X43" s="437"/>
      <c r="Y43" s="440"/>
      <c r="Z43" s="440"/>
      <c r="AA43" s="440"/>
      <c r="AB43" s="440"/>
      <c r="AC43" s="440"/>
      <c r="AD43" s="440"/>
      <c r="AE43" s="441"/>
      <c r="AF43" s="441"/>
      <c r="AG43" s="441"/>
      <c r="AH43" s="440"/>
      <c r="AI43" s="440"/>
      <c r="AJ43" s="440"/>
      <c r="AK43" s="442"/>
      <c r="AL43" s="442"/>
      <c r="AM43" s="442"/>
      <c r="AN43" s="441"/>
      <c r="AO43" s="437"/>
      <c r="AP43" s="419"/>
      <c r="AQ43" s="419"/>
      <c r="AR43" s="419"/>
      <c r="AS43" s="437"/>
      <c r="AT43" s="437"/>
      <c r="AU43" s="437"/>
      <c r="AV43" s="437"/>
      <c r="AW43" s="437"/>
      <c r="AX43" s="437"/>
      <c r="BE43" s="441"/>
    </row>
    <row r="44" spans="1:57" s="417" customFormat="1">
      <c r="A44" s="437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8"/>
      <c r="O44" s="438"/>
      <c r="P44" s="438"/>
      <c r="Q44" s="439"/>
      <c r="R44" s="439"/>
      <c r="S44" s="439"/>
      <c r="T44" s="441"/>
      <c r="U44" s="437"/>
      <c r="V44" s="437"/>
      <c r="W44" s="437"/>
      <c r="X44" s="437"/>
      <c r="Y44" s="440"/>
      <c r="Z44" s="440"/>
      <c r="AA44" s="440"/>
      <c r="AB44" s="440"/>
      <c r="AC44" s="440"/>
      <c r="AD44" s="440"/>
      <c r="AE44" s="441"/>
      <c r="AF44" s="441"/>
      <c r="AG44" s="441"/>
      <c r="AH44" s="440"/>
      <c r="AI44" s="440"/>
      <c r="AJ44" s="440"/>
      <c r="AK44" s="442"/>
      <c r="AL44" s="442"/>
      <c r="AM44" s="442"/>
      <c r="AN44" s="441"/>
      <c r="AO44" s="437"/>
      <c r="AP44" s="419"/>
      <c r="AQ44" s="419"/>
      <c r="AR44" s="419"/>
      <c r="AS44" s="437"/>
      <c r="AT44" s="437"/>
      <c r="AU44" s="437"/>
      <c r="AV44" s="437"/>
      <c r="AW44" s="437"/>
      <c r="AX44" s="437"/>
      <c r="BE44" s="441"/>
    </row>
    <row r="45" spans="1:57" s="417" customFormat="1">
      <c r="A45" s="437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8"/>
      <c r="O45" s="438"/>
      <c r="P45" s="438"/>
      <c r="Q45" s="439"/>
      <c r="R45" s="439"/>
      <c r="S45" s="439"/>
      <c r="T45" s="441"/>
      <c r="U45" s="437"/>
      <c r="V45" s="437"/>
      <c r="W45" s="437"/>
      <c r="X45" s="437"/>
      <c r="Y45" s="440"/>
      <c r="Z45" s="440"/>
      <c r="AA45" s="440"/>
      <c r="AB45" s="440"/>
      <c r="AC45" s="440"/>
      <c r="AD45" s="440"/>
      <c r="AE45" s="441"/>
      <c r="AF45" s="441"/>
      <c r="AG45" s="441"/>
      <c r="AH45" s="440"/>
      <c r="AI45" s="440"/>
      <c r="AJ45" s="440"/>
      <c r="AK45" s="442"/>
      <c r="AL45" s="442"/>
      <c r="AM45" s="442"/>
      <c r="AN45" s="441"/>
      <c r="AO45" s="437"/>
      <c r="AP45" s="419"/>
      <c r="AQ45" s="419"/>
      <c r="AR45" s="419"/>
      <c r="AS45" s="437"/>
      <c r="AT45" s="437"/>
      <c r="AU45" s="437"/>
      <c r="AV45" s="437"/>
      <c r="AW45" s="437"/>
      <c r="AX45" s="437"/>
      <c r="BE45" s="441"/>
    </row>
    <row r="46" spans="1:57" s="417" customFormat="1">
      <c r="A46" s="437"/>
      <c r="B46" s="437"/>
      <c r="C46" s="437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8"/>
      <c r="O46" s="438"/>
      <c r="P46" s="438"/>
      <c r="Q46" s="439"/>
      <c r="R46" s="439"/>
      <c r="S46" s="439"/>
      <c r="T46" s="441"/>
      <c r="U46" s="437"/>
      <c r="V46" s="437"/>
      <c r="W46" s="437"/>
      <c r="X46" s="437"/>
      <c r="Y46" s="440"/>
      <c r="Z46" s="440"/>
      <c r="AA46" s="440"/>
      <c r="AB46" s="440"/>
      <c r="AC46" s="440"/>
      <c r="AD46" s="440"/>
      <c r="AE46" s="441"/>
      <c r="AF46" s="441"/>
      <c r="AG46" s="441"/>
      <c r="AH46" s="440"/>
      <c r="AI46" s="440"/>
      <c r="AJ46" s="440"/>
      <c r="AK46" s="442"/>
      <c r="AL46" s="442"/>
      <c r="AM46" s="442"/>
      <c r="AN46" s="441"/>
      <c r="AO46" s="437"/>
      <c r="AP46" s="419"/>
      <c r="AQ46" s="419"/>
      <c r="AR46" s="419"/>
      <c r="AS46" s="437"/>
      <c r="AT46" s="437"/>
      <c r="AU46" s="437"/>
      <c r="AV46" s="437"/>
      <c r="AW46" s="437"/>
      <c r="AX46" s="437"/>
      <c r="BE46" s="441"/>
    </row>
    <row r="47" spans="1:57" s="417" customFormat="1">
      <c r="A47" s="437"/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8"/>
      <c r="O47" s="438"/>
      <c r="P47" s="438"/>
      <c r="Q47" s="439"/>
      <c r="R47" s="439"/>
      <c r="S47" s="439"/>
      <c r="T47" s="441"/>
      <c r="U47" s="437"/>
      <c r="V47" s="437"/>
      <c r="W47" s="437"/>
      <c r="X47" s="437"/>
      <c r="Y47" s="440"/>
      <c r="Z47" s="440"/>
      <c r="AA47" s="440"/>
      <c r="AB47" s="440"/>
      <c r="AC47" s="440"/>
      <c r="AD47" s="440"/>
      <c r="AE47" s="441"/>
      <c r="AF47" s="441"/>
      <c r="AG47" s="441"/>
      <c r="AH47" s="440"/>
      <c r="AI47" s="440"/>
      <c r="AJ47" s="440"/>
      <c r="AK47" s="442"/>
      <c r="AL47" s="442"/>
      <c r="AM47" s="442"/>
      <c r="AN47" s="441"/>
      <c r="AO47" s="437"/>
      <c r="AP47" s="419"/>
      <c r="AQ47" s="419"/>
      <c r="AR47" s="419"/>
      <c r="AS47" s="437"/>
      <c r="AT47" s="437"/>
      <c r="AU47" s="437"/>
      <c r="AV47" s="437"/>
      <c r="AW47" s="437"/>
      <c r="AX47" s="437"/>
      <c r="BE47" s="441"/>
    </row>
    <row r="48" spans="1:57" s="417" customFormat="1">
      <c r="A48" s="437"/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8"/>
      <c r="O48" s="438"/>
      <c r="P48" s="438"/>
      <c r="Q48" s="439"/>
      <c r="R48" s="439"/>
      <c r="S48" s="439"/>
      <c r="T48" s="441"/>
      <c r="U48" s="437"/>
      <c r="V48" s="437"/>
      <c r="W48" s="437"/>
      <c r="X48" s="437"/>
      <c r="Y48" s="440"/>
      <c r="Z48" s="440"/>
      <c r="AA48" s="440"/>
      <c r="AB48" s="440"/>
      <c r="AC48" s="440"/>
      <c r="AD48" s="440"/>
      <c r="AE48" s="441"/>
      <c r="AF48" s="441"/>
      <c r="AG48" s="441"/>
      <c r="AH48" s="440"/>
      <c r="AI48" s="440"/>
      <c r="AJ48" s="440"/>
      <c r="AK48" s="442"/>
      <c r="AL48" s="442"/>
      <c r="AM48" s="442"/>
      <c r="AN48" s="441"/>
      <c r="AO48" s="437"/>
      <c r="AP48" s="419"/>
      <c r="AQ48" s="419"/>
      <c r="AR48" s="419"/>
      <c r="AS48" s="437"/>
      <c r="AT48" s="437"/>
      <c r="AU48" s="437"/>
      <c r="AV48" s="437"/>
      <c r="AW48" s="437"/>
      <c r="AX48" s="437"/>
      <c r="BE48" s="441"/>
    </row>
    <row r="49" spans="1:57" s="417" customFormat="1">
      <c r="A49" s="437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8"/>
      <c r="O49" s="438"/>
      <c r="P49" s="438"/>
      <c r="Q49" s="439"/>
      <c r="R49" s="439"/>
      <c r="S49" s="439"/>
      <c r="T49" s="441"/>
      <c r="U49" s="437"/>
      <c r="V49" s="437"/>
      <c r="W49" s="437"/>
      <c r="X49" s="437"/>
      <c r="Y49" s="440"/>
      <c r="Z49" s="440"/>
      <c r="AA49" s="440"/>
      <c r="AB49" s="440"/>
      <c r="AC49" s="440"/>
      <c r="AD49" s="440"/>
      <c r="AE49" s="441"/>
      <c r="AF49" s="441"/>
      <c r="AG49" s="441"/>
      <c r="AH49" s="440"/>
      <c r="AI49" s="440"/>
      <c r="AJ49" s="440"/>
      <c r="AK49" s="442"/>
      <c r="AL49" s="442"/>
      <c r="AM49" s="442"/>
      <c r="AN49" s="441"/>
      <c r="AO49" s="437"/>
      <c r="AP49" s="419"/>
      <c r="AQ49" s="419"/>
      <c r="AR49" s="419"/>
      <c r="AS49" s="437"/>
      <c r="AT49" s="437"/>
      <c r="AU49" s="437"/>
      <c r="AV49" s="437"/>
      <c r="AW49" s="437"/>
      <c r="AX49" s="437"/>
      <c r="BE49" s="441"/>
    </row>
    <row r="50" spans="1:57" s="417" customFormat="1">
      <c r="A50" s="437"/>
      <c r="B50" s="437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8"/>
      <c r="O50" s="438"/>
      <c r="P50" s="438"/>
      <c r="Q50" s="439"/>
      <c r="R50" s="439"/>
      <c r="S50" s="439"/>
      <c r="T50" s="441"/>
      <c r="U50" s="437"/>
      <c r="V50" s="437"/>
      <c r="W50" s="437"/>
      <c r="X50" s="437"/>
      <c r="Y50" s="440"/>
      <c r="Z50" s="440"/>
      <c r="AA50" s="440"/>
      <c r="AB50" s="440"/>
      <c r="AC50" s="440"/>
      <c r="AD50" s="440"/>
      <c r="AE50" s="441"/>
      <c r="AF50" s="441"/>
      <c r="AG50" s="441"/>
      <c r="AH50" s="440"/>
      <c r="AI50" s="440"/>
      <c r="AJ50" s="440"/>
      <c r="AK50" s="442"/>
      <c r="AL50" s="442"/>
      <c r="AM50" s="442"/>
      <c r="AN50" s="441"/>
      <c r="AO50" s="437"/>
      <c r="AP50" s="419"/>
      <c r="AQ50" s="419"/>
      <c r="AR50" s="419"/>
      <c r="AS50" s="437"/>
      <c r="AT50" s="437"/>
      <c r="AU50" s="437"/>
      <c r="AV50" s="437"/>
      <c r="AW50" s="437"/>
      <c r="AX50" s="437"/>
      <c r="BE50" s="441"/>
    </row>
    <row r="51" spans="1:57" s="417" customFormat="1">
      <c r="A51" s="437"/>
      <c r="B51" s="437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8"/>
      <c r="O51" s="438"/>
      <c r="P51" s="438"/>
      <c r="Q51" s="439"/>
      <c r="R51" s="439"/>
      <c r="S51" s="439"/>
      <c r="T51" s="441"/>
      <c r="U51" s="437"/>
      <c r="V51" s="437"/>
      <c r="W51" s="437"/>
      <c r="X51" s="437"/>
      <c r="Y51" s="440"/>
      <c r="Z51" s="440"/>
      <c r="AA51" s="440"/>
      <c r="AB51" s="440"/>
      <c r="AC51" s="440"/>
      <c r="AD51" s="440"/>
      <c r="AE51" s="441"/>
      <c r="AF51" s="441"/>
      <c r="AG51" s="441"/>
      <c r="AH51" s="440"/>
      <c r="AI51" s="440"/>
      <c r="AJ51" s="440"/>
      <c r="AK51" s="442"/>
      <c r="AL51" s="442"/>
      <c r="AM51" s="442"/>
      <c r="AN51" s="441"/>
      <c r="AO51" s="437"/>
      <c r="AP51" s="419"/>
      <c r="AQ51" s="419"/>
      <c r="AR51" s="419"/>
      <c r="AS51" s="437"/>
      <c r="AT51" s="437"/>
      <c r="AU51" s="437"/>
      <c r="AV51" s="437"/>
      <c r="AW51" s="437"/>
      <c r="AX51" s="437"/>
      <c r="BE51" s="441"/>
    </row>
    <row r="52" spans="1:57" s="417" customFormat="1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8"/>
      <c r="O52" s="438"/>
      <c r="P52" s="438"/>
      <c r="Q52" s="439"/>
      <c r="R52" s="439"/>
      <c r="S52" s="439"/>
      <c r="T52" s="441"/>
      <c r="U52" s="437"/>
      <c r="V52" s="437"/>
      <c r="W52" s="437"/>
      <c r="X52" s="437"/>
      <c r="Y52" s="440"/>
      <c r="Z52" s="440"/>
      <c r="AA52" s="440"/>
      <c r="AB52" s="440"/>
      <c r="AC52" s="440"/>
      <c r="AD52" s="440"/>
      <c r="AE52" s="441"/>
      <c r="AF52" s="441"/>
      <c r="AG52" s="441"/>
      <c r="AH52" s="440"/>
      <c r="AI52" s="440"/>
      <c r="AJ52" s="440"/>
      <c r="AK52" s="442"/>
      <c r="AL52" s="442"/>
      <c r="AM52" s="442"/>
      <c r="AN52" s="441"/>
      <c r="AO52" s="437"/>
      <c r="AP52" s="419"/>
      <c r="AQ52" s="419"/>
      <c r="AR52" s="419"/>
      <c r="AS52" s="437"/>
      <c r="AT52" s="437"/>
      <c r="AU52" s="437"/>
      <c r="AV52" s="437"/>
      <c r="AW52" s="437"/>
      <c r="AX52" s="437"/>
      <c r="BE52" s="441"/>
    </row>
    <row r="53" spans="1:57" s="417" customFormat="1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8"/>
      <c r="O53" s="438"/>
      <c r="P53" s="438"/>
      <c r="Q53" s="439"/>
      <c r="R53" s="439"/>
      <c r="S53" s="439"/>
      <c r="T53" s="441"/>
      <c r="U53" s="437"/>
      <c r="V53" s="437"/>
      <c r="W53" s="437"/>
      <c r="X53" s="437"/>
      <c r="Y53" s="440"/>
      <c r="Z53" s="440"/>
      <c r="AA53" s="440"/>
      <c r="AB53" s="440"/>
      <c r="AC53" s="440"/>
      <c r="AD53" s="440"/>
      <c r="AE53" s="441"/>
      <c r="AF53" s="441"/>
      <c r="AG53" s="441"/>
      <c r="AH53" s="440"/>
      <c r="AI53" s="440"/>
      <c r="AJ53" s="440"/>
      <c r="AK53" s="442"/>
      <c r="AL53" s="442"/>
      <c r="AM53" s="442"/>
      <c r="AN53" s="441"/>
      <c r="AO53" s="437"/>
      <c r="AP53" s="419"/>
      <c r="AQ53" s="419"/>
      <c r="AR53" s="419"/>
      <c r="AS53" s="437"/>
      <c r="AT53" s="437"/>
      <c r="AU53" s="437"/>
      <c r="AV53" s="437"/>
      <c r="AW53" s="437"/>
      <c r="AX53" s="437"/>
      <c r="BE53" s="441"/>
    </row>
    <row r="54" spans="1:57" s="417" customFormat="1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8"/>
      <c r="O54" s="438"/>
      <c r="P54" s="438"/>
      <c r="Q54" s="439"/>
      <c r="R54" s="439"/>
      <c r="S54" s="439"/>
      <c r="T54" s="441"/>
      <c r="U54" s="437"/>
      <c r="V54" s="437"/>
      <c r="W54" s="437"/>
      <c r="X54" s="437"/>
      <c r="Y54" s="440"/>
      <c r="Z54" s="440"/>
      <c r="AA54" s="440"/>
      <c r="AB54" s="440"/>
      <c r="AC54" s="440"/>
      <c r="AD54" s="440"/>
      <c r="AE54" s="441"/>
      <c r="AF54" s="441"/>
      <c r="AG54" s="441"/>
      <c r="AH54" s="440"/>
      <c r="AI54" s="440"/>
      <c r="AJ54" s="440"/>
      <c r="AK54" s="442"/>
      <c r="AL54" s="442"/>
      <c r="AM54" s="442"/>
      <c r="AN54" s="441"/>
      <c r="AO54" s="437"/>
      <c r="AP54" s="419"/>
      <c r="AQ54" s="419"/>
      <c r="AR54" s="419"/>
      <c r="AS54" s="437"/>
      <c r="AT54" s="437"/>
      <c r="AU54" s="437"/>
      <c r="AV54" s="437"/>
      <c r="AW54" s="437"/>
      <c r="AX54" s="437"/>
      <c r="BE54" s="441"/>
    </row>
    <row r="55" spans="1:57" s="417" customFormat="1">
      <c r="A55" s="437"/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8"/>
      <c r="O55" s="438"/>
      <c r="P55" s="438"/>
      <c r="Q55" s="439"/>
      <c r="R55" s="439"/>
      <c r="S55" s="439"/>
      <c r="T55" s="441"/>
      <c r="U55" s="437"/>
      <c r="V55" s="437"/>
      <c r="W55" s="437"/>
      <c r="X55" s="437"/>
      <c r="Y55" s="440"/>
      <c r="Z55" s="440"/>
      <c r="AA55" s="440"/>
      <c r="AB55" s="440"/>
      <c r="AC55" s="440"/>
      <c r="AD55" s="440"/>
      <c r="AE55" s="441"/>
      <c r="AF55" s="441"/>
      <c r="AG55" s="441"/>
      <c r="AH55" s="440"/>
      <c r="AI55" s="440"/>
      <c r="AJ55" s="440"/>
      <c r="AK55" s="442"/>
      <c r="AL55" s="442"/>
      <c r="AM55" s="442"/>
      <c r="AN55" s="441"/>
      <c r="AO55" s="437"/>
      <c r="AP55" s="419"/>
      <c r="AQ55" s="419"/>
      <c r="AR55" s="419"/>
      <c r="AS55" s="437"/>
      <c r="AT55" s="437"/>
      <c r="AU55" s="437"/>
      <c r="AV55" s="437"/>
      <c r="AW55" s="437"/>
      <c r="AX55" s="437"/>
      <c r="BE55" s="441"/>
    </row>
    <row r="56" spans="1:57" s="417" customFormat="1">
      <c r="A56" s="437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8"/>
      <c r="O56" s="438"/>
      <c r="P56" s="438"/>
      <c r="Q56" s="439"/>
      <c r="R56" s="439"/>
      <c r="S56" s="439"/>
      <c r="T56" s="441"/>
      <c r="U56" s="437"/>
      <c r="V56" s="437"/>
      <c r="W56" s="437"/>
      <c r="X56" s="437"/>
      <c r="Y56" s="440"/>
      <c r="Z56" s="440"/>
      <c r="AA56" s="440"/>
      <c r="AB56" s="440"/>
      <c r="AC56" s="440"/>
      <c r="AD56" s="440"/>
      <c r="AE56" s="441"/>
      <c r="AF56" s="441"/>
      <c r="AG56" s="441"/>
      <c r="AH56" s="440"/>
      <c r="AI56" s="440"/>
      <c r="AJ56" s="440"/>
      <c r="AK56" s="442"/>
      <c r="AL56" s="442"/>
      <c r="AM56" s="442"/>
      <c r="AN56" s="441"/>
      <c r="AO56" s="437"/>
      <c r="AP56" s="419"/>
      <c r="AQ56" s="419"/>
      <c r="AR56" s="419"/>
      <c r="AS56" s="437"/>
      <c r="AT56" s="437"/>
      <c r="AU56" s="437"/>
      <c r="AV56" s="437"/>
      <c r="AW56" s="437"/>
      <c r="AX56" s="437"/>
      <c r="BE56" s="441"/>
    </row>
    <row r="57" spans="1:57" s="417" customForma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8"/>
      <c r="O57" s="438"/>
      <c r="P57" s="438"/>
      <c r="Q57" s="439"/>
      <c r="R57" s="439"/>
      <c r="S57" s="439"/>
      <c r="T57" s="441"/>
      <c r="U57" s="437"/>
      <c r="V57" s="437"/>
      <c r="W57" s="437"/>
      <c r="X57" s="437"/>
      <c r="Y57" s="440"/>
      <c r="Z57" s="440"/>
      <c r="AA57" s="440"/>
      <c r="AB57" s="440"/>
      <c r="AC57" s="440"/>
      <c r="AD57" s="440"/>
      <c r="AE57" s="441"/>
      <c r="AF57" s="441"/>
      <c r="AG57" s="441"/>
      <c r="AH57" s="440"/>
      <c r="AI57" s="440"/>
      <c r="AJ57" s="440"/>
      <c r="AK57" s="442"/>
      <c r="AL57" s="442"/>
      <c r="AM57" s="442"/>
      <c r="AN57" s="441"/>
      <c r="AO57" s="437"/>
      <c r="AP57" s="419"/>
      <c r="AQ57" s="419"/>
      <c r="AR57" s="419"/>
      <c r="AS57" s="437"/>
      <c r="AT57" s="437"/>
      <c r="AU57" s="437"/>
      <c r="AV57" s="437"/>
      <c r="AW57" s="437"/>
      <c r="AX57" s="437"/>
      <c r="BE57" s="441"/>
    </row>
    <row r="58" spans="1:57" s="417" customForma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8"/>
      <c r="O58" s="438"/>
      <c r="P58" s="438"/>
      <c r="Q58" s="439"/>
      <c r="R58" s="439"/>
      <c r="S58" s="439"/>
      <c r="T58" s="441"/>
      <c r="U58" s="437"/>
      <c r="V58" s="437"/>
      <c r="W58" s="437"/>
      <c r="X58" s="437"/>
      <c r="Y58" s="440"/>
      <c r="Z58" s="440"/>
      <c r="AA58" s="440"/>
      <c r="AB58" s="440"/>
      <c r="AC58" s="440"/>
      <c r="AD58" s="440"/>
      <c r="AE58" s="441"/>
      <c r="AF58" s="441"/>
      <c r="AG58" s="441"/>
      <c r="AH58" s="440"/>
      <c r="AI58" s="440"/>
      <c r="AJ58" s="440"/>
      <c r="AK58" s="442"/>
      <c r="AL58" s="442"/>
      <c r="AM58" s="442"/>
      <c r="AN58" s="441"/>
      <c r="AO58" s="437"/>
      <c r="AP58" s="419"/>
      <c r="AQ58" s="419"/>
      <c r="AR58" s="419"/>
      <c r="AS58" s="437"/>
      <c r="AT58" s="437"/>
      <c r="AU58" s="437"/>
      <c r="AV58" s="437"/>
      <c r="AW58" s="437"/>
      <c r="AX58" s="437"/>
      <c r="BE58" s="441"/>
    </row>
    <row r="59" spans="1:57" s="417" customFormat="1">
      <c r="A59" s="437"/>
      <c r="B59" s="437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8"/>
      <c r="O59" s="438"/>
      <c r="P59" s="438"/>
      <c r="Q59" s="439"/>
      <c r="R59" s="439"/>
      <c r="S59" s="439"/>
      <c r="T59" s="441"/>
      <c r="U59" s="437"/>
      <c r="V59" s="437"/>
      <c r="W59" s="437"/>
      <c r="X59" s="437"/>
      <c r="Y59" s="440"/>
      <c r="Z59" s="440"/>
      <c r="AA59" s="440"/>
      <c r="AB59" s="440"/>
      <c r="AC59" s="440"/>
      <c r="AD59" s="440"/>
      <c r="AE59" s="441"/>
      <c r="AF59" s="441"/>
      <c r="AG59" s="441"/>
      <c r="AH59" s="440"/>
      <c r="AI59" s="440"/>
      <c r="AJ59" s="440"/>
      <c r="AK59" s="442"/>
      <c r="AL59" s="442"/>
      <c r="AM59" s="442"/>
      <c r="AN59" s="441"/>
      <c r="AO59" s="437"/>
      <c r="AP59" s="419"/>
      <c r="AQ59" s="419"/>
      <c r="AR59" s="419"/>
      <c r="AS59" s="437"/>
      <c r="AT59" s="437"/>
      <c r="AU59" s="437"/>
      <c r="AV59" s="437"/>
      <c r="AW59" s="437"/>
      <c r="AX59" s="437"/>
      <c r="BE59" s="441"/>
    </row>
    <row r="60" spans="1:57" s="417" customFormat="1">
      <c r="A60" s="437"/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8"/>
      <c r="O60" s="438"/>
      <c r="P60" s="438"/>
      <c r="Q60" s="439"/>
      <c r="R60" s="439"/>
      <c r="S60" s="439"/>
      <c r="T60" s="441"/>
      <c r="U60" s="437"/>
      <c r="V60" s="437"/>
      <c r="W60" s="437"/>
      <c r="X60" s="437"/>
      <c r="Y60" s="440"/>
      <c r="Z60" s="440"/>
      <c r="AA60" s="440"/>
      <c r="AB60" s="440"/>
      <c r="AC60" s="440"/>
      <c r="AD60" s="440"/>
      <c r="AE60" s="441"/>
      <c r="AF60" s="441"/>
      <c r="AG60" s="441"/>
      <c r="AH60" s="440"/>
      <c r="AI60" s="440"/>
      <c r="AJ60" s="440"/>
      <c r="AK60" s="442"/>
      <c r="AL60" s="442"/>
      <c r="AM60" s="442"/>
      <c r="AN60" s="441"/>
      <c r="AO60" s="437"/>
      <c r="AP60" s="419"/>
      <c r="AQ60" s="419"/>
      <c r="AR60" s="419"/>
      <c r="AS60" s="437"/>
      <c r="AT60" s="437"/>
      <c r="AU60" s="437"/>
      <c r="AV60" s="437"/>
      <c r="AW60" s="437"/>
      <c r="AX60" s="437"/>
      <c r="BE60" s="441"/>
    </row>
    <row r="61" spans="1:57" s="417" customFormat="1">
      <c r="A61" s="437"/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8"/>
      <c r="O61" s="438"/>
      <c r="P61" s="438"/>
      <c r="Q61" s="439"/>
      <c r="R61" s="439"/>
      <c r="S61" s="439"/>
      <c r="T61" s="441"/>
      <c r="U61" s="437"/>
      <c r="V61" s="437"/>
      <c r="W61" s="437"/>
      <c r="X61" s="437"/>
      <c r="Y61" s="440"/>
      <c r="Z61" s="440"/>
      <c r="AA61" s="440"/>
      <c r="AB61" s="440"/>
      <c r="AC61" s="440"/>
      <c r="AD61" s="440"/>
      <c r="AE61" s="441"/>
      <c r="AF61" s="441"/>
      <c r="AG61" s="441"/>
      <c r="AH61" s="440"/>
      <c r="AI61" s="440"/>
      <c r="AJ61" s="440"/>
      <c r="AK61" s="442"/>
      <c r="AL61" s="442"/>
      <c r="AM61" s="442"/>
      <c r="AN61" s="441"/>
      <c r="AO61" s="437"/>
      <c r="AP61" s="419"/>
      <c r="AQ61" s="419"/>
      <c r="AR61" s="419"/>
      <c r="AS61" s="437"/>
      <c r="AT61" s="437"/>
      <c r="AU61" s="437"/>
      <c r="AV61" s="437"/>
      <c r="AW61" s="437"/>
      <c r="AX61" s="437"/>
      <c r="BE61" s="441"/>
    </row>
    <row r="62" spans="1:57" s="417" customFormat="1">
      <c r="A62" s="437"/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8"/>
      <c r="O62" s="438"/>
      <c r="P62" s="438"/>
      <c r="Q62" s="439"/>
      <c r="R62" s="439"/>
      <c r="S62" s="439"/>
      <c r="T62" s="441"/>
      <c r="U62" s="437"/>
      <c r="V62" s="437"/>
      <c r="W62" s="437"/>
      <c r="X62" s="437"/>
      <c r="Y62" s="440"/>
      <c r="Z62" s="440"/>
      <c r="AA62" s="440"/>
      <c r="AB62" s="440"/>
      <c r="AC62" s="440"/>
      <c r="AD62" s="440"/>
      <c r="AE62" s="441"/>
      <c r="AF62" s="441"/>
      <c r="AG62" s="441"/>
      <c r="AH62" s="440"/>
      <c r="AI62" s="440"/>
      <c r="AJ62" s="440"/>
      <c r="AK62" s="442"/>
      <c r="AL62" s="442"/>
      <c r="AM62" s="442"/>
      <c r="AN62" s="441"/>
      <c r="AO62" s="437"/>
      <c r="AP62" s="419"/>
      <c r="AQ62" s="419"/>
      <c r="AR62" s="419"/>
      <c r="AS62" s="437"/>
      <c r="AT62" s="437"/>
      <c r="AU62" s="437"/>
      <c r="AV62" s="437"/>
      <c r="AW62" s="437"/>
      <c r="AX62" s="437"/>
      <c r="BE62" s="441"/>
    </row>
    <row r="63" spans="1:57" s="417" customFormat="1">
      <c r="A63" s="437"/>
      <c r="B63" s="437"/>
      <c r="C63" s="437"/>
      <c r="D63" s="437"/>
      <c r="E63" s="437"/>
      <c r="F63" s="437"/>
      <c r="G63" s="437"/>
      <c r="H63" s="437"/>
      <c r="I63" s="437"/>
      <c r="J63" s="437"/>
      <c r="K63" s="437"/>
      <c r="L63" s="437"/>
      <c r="M63" s="437"/>
      <c r="N63" s="438"/>
      <c r="O63" s="438"/>
      <c r="P63" s="438"/>
      <c r="Q63" s="439"/>
      <c r="R63" s="439"/>
      <c r="S63" s="439"/>
      <c r="T63" s="441"/>
      <c r="U63" s="437"/>
      <c r="V63" s="437"/>
      <c r="W63" s="437"/>
      <c r="X63" s="437"/>
      <c r="Y63" s="440"/>
      <c r="Z63" s="440"/>
      <c r="AA63" s="440"/>
      <c r="AB63" s="440"/>
      <c r="AC63" s="440"/>
      <c r="AD63" s="440"/>
      <c r="AE63" s="441"/>
      <c r="AF63" s="441"/>
      <c r="AG63" s="441"/>
      <c r="AH63" s="440"/>
      <c r="AI63" s="440"/>
      <c r="AJ63" s="440"/>
      <c r="AK63" s="442"/>
      <c r="AL63" s="442"/>
      <c r="AM63" s="442"/>
      <c r="AN63" s="441"/>
      <c r="AO63" s="437"/>
      <c r="AP63" s="419"/>
      <c r="AQ63" s="419"/>
      <c r="AR63" s="419"/>
      <c r="AS63" s="437"/>
      <c r="AT63" s="437"/>
      <c r="AU63" s="437"/>
      <c r="AV63" s="437"/>
      <c r="AW63" s="437"/>
      <c r="AX63" s="437"/>
      <c r="BE63" s="441"/>
    </row>
    <row r="64" spans="1:57" s="417" customFormat="1">
      <c r="A64" s="437"/>
      <c r="B64" s="437"/>
      <c r="C64" s="437"/>
      <c r="D64" s="437"/>
      <c r="E64" s="437"/>
      <c r="F64" s="437"/>
      <c r="G64" s="437"/>
      <c r="H64" s="437"/>
      <c r="I64" s="437"/>
      <c r="J64" s="437"/>
      <c r="K64" s="437"/>
      <c r="L64" s="437"/>
      <c r="M64" s="437"/>
      <c r="N64" s="438"/>
      <c r="O64" s="438"/>
      <c r="P64" s="438"/>
      <c r="Q64" s="439"/>
      <c r="R64" s="439"/>
      <c r="S64" s="439"/>
      <c r="T64" s="441"/>
      <c r="U64" s="437"/>
      <c r="V64" s="437"/>
      <c r="W64" s="437"/>
      <c r="X64" s="437"/>
      <c r="Y64" s="440"/>
      <c r="Z64" s="440"/>
      <c r="AA64" s="440"/>
      <c r="AB64" s="440"/>
      <c r="AC64" s="440"/>
      <c r="AD64" s="440"/>
      <c r="AE64" s="441"/>
      <c r="AF64" s="441"/>
      <c r="AG64" s="441"/>
      <c r="AH64" s="440"/>
      <c r="AI64" s="440"/>
      <c r="AJ64" s="440"/>
      <c r="AK64" s="442"/>
      <c r="AL64" s="442"/>
      <c r="AM64" s="442"/>
      <c r="AN64" s="441"/>
      <c r="AO64" s="437"/>
      <c r="AP64" s="419"/>
      <c r="AQ64" s="419"/>
      <c r="AR64" s="419"/>
      <c r="AS64" s="437"/>
      <c r="AT64" s="437"/>
      <c r="AU64" s="437"/>
      <c r="AV64" s="437"/>
      <c r="AW64" s="437"/>
      <c r="AX64" s="437"/>
      <c r="BE64" s="441"/>
    </row>
    <row r="65" spans="1:57" s="417" customFormat="1">
      <c r="A65" s="437"/>
      <c r="B65" s="437"/>
      <c r="C65" s="437"/>
      <c r="D65" s="437"/>
      <c r="E65" s="437"/>
      <c r="F65" s="437"/>
      <c r="G65" s="437"/>
      <c r="H65" s="437"/>
      <c r="I65" s="437"/>
      <c r="J65" s="437"/>
      <c r="K65" s="437"/>
      <c r="L65" s="437"/>
      <c r="M65" s="437"/>
      <c r="N65" s="438"/>
      <c r="O65" s="438"/>
      <c r="P65" s="438"/>
      <c r="Q65" s="439"/>
      <c r="R65" s="439"/>
      <c r="S65" s="439"/>
      <c r="T65" s="441"/>
      <c r="U65" s="437"/>
      <c r="V65" s="437"/>
      <c r="W65" s="437"/>
      <c r="X65" s="437"/>
      <c r="Y65" s="440"/>
      <c r="Z65" s="440"/>
      <c r="AA65" s="440"/>
      <c r="AB65" s="440"/>
      <c r="AC65" s="440"/>
      <c r="AD65" s="440"/>
      <c r="AE65" s="441"/>
      <c r="AF65" s="441"/>
      <c r="AG65" s="441"/>
      <c r="AH65" s="440"/>
      <c r="AI65" s="440"/>
      <c r="AJ65" s="440"/>
      <c r="AK65" s="442"/>
      <c r="AL65" s="442"/>
      <c r="AM65" s="442"/>
      <c r="AN65" s="441"/>
      <c r="AO65" s="437"/>
      <c r="AP65" s="419"/>
      <c r="AQ65" s="419"/>
      <c r="AR65" s="419"/>
      <c r="AS65" s="437"/>
      <c r="AT65" s="437"/>
      <c r="AU65" s="437"/>
      <c r="AV65" s="437"/>
      <c r="AW65" s="437"/>
      <c r="AX65" s="437"/>
      <c r="BE65" s="441"/>
    </row>
    <row r="66" spans="1:57" s="417" customFormat="1">
      <c r="A66" s="437"/>
      <c r="B66" s="437"/>
      <c r="C66" s="437"/>
      <c r="D66" s="437"/>
      <c r="E66" s="437"/>
      <c r="F66" s="437"/>
      <c r="G66" s="437"/>
      <c r="H66" s="437"/>
      <c r="I66" s="437"/>
      <c r="J66" s="437"/>
      <c r="K66" s="437"/>
      <c r="L66" s="437"/>
      <c r="M66" s="437"/>
      <c r="N66" s="438"/>
      <c r="O66" s="438"/>
      <c r="P66" s="438"/>
      <c r="Q66" s="439"/>
      <c r="R66" s="439"/>
      <c r="S66" s="439"/>
      <c r="T66" s="441"/>
      <c r="U66" s="437"/>
      <c r="V66" s="437"/>
      <c r="W66" s="437"/>
      <c r="X66" s="437"/>
      <c r="Y66" s="440"/>
      <c r="Z66" s="440"/>
      <c r="AA66" s="440"/>
      <c r="AB66" s="440"/>
      <c r="AC66" s="440"/>
      <c r="AD66" s="440"/>
      <c r="AE66" s="441"/>
      <c r="AF66" s="441"/>
      <c r="AG66" s="441"/>
      <c r="AH66" s="440"/>
      <c r="AI66" s="440"/>
      <c r="AJ66" s="440"/>
      <c r="AK66" s="442"/>
      <c r="AL66" s="442"/>
      <c r="AM66" s="442"/>
      <c r="AN66" s="441"/>
      <c r="AO66" s="437"/>
      <c r="AP66" s="419"/>
      <c r="AQ66" s="419"/>
      <c r="AR66" s="419"/>
      <c r="AS66" s="437"/>
      <c r="AT66" s="437"/>
      <c r="AU66" s="437"/>
      <c r="AV66" s="437"/>
      <c r="AW66" s="437"/>
      <c r="AX66" s="437"/>
      <c r="BE66" s="441"/>
    </row>
    <row r="67" spans="1:57" s="417" customFormat="1">
      <c r="A67" s="437"/>
      <c r="B67" s="437"/>
      <c r="C67" s="437"/>
      <c r="D67" s="437"/>
      <c r="E67" s="437"/>
      <c r="F67" s="437"/>
      <c r="G67" s="437"/>
      <c r="H67" s="437"/>
      <c r="I67" s="437"/>
      <c r="J67" s="437"/>
      <c r="K67" s="437"/>
      <c r="L67" s="437"/>
      <c r="M67" s="437"/>
      <c r="N67" s="438"/>
      <c r="O67" s="438"/>
      <c r="P67" s="438"/>
      <c r="Q67" s="439"/>
      <c r="R67" s="439"/>
      <c r="S67" s="439"/>
      <c r="T67" s="441"/>
      <c r="U67" s="437"/>
      <c r="V67" s="437"/>
      <c r="W67" s="437"/>
      <c r="X67" s="437"/>
      <c r="Y67" s="440"/>
      <c r="Z67" s="440"/>
      <c r="AA67" s="440"/>
      <c r="AB67" s="440"/>
      <c r="AC67" s="440"/>
      <c r="AD67" s="440"/>
      <c r="AE67" s="441"/>
      <c r="AF67" s="441"/>
      <c r="AG67" s="441"/>
      <c r="AH67" s="440"/>
      <c r="AI67" s="440"/>
      <c r="AJ67" s="440"/>
      <c r="AK67" s="442"/>
      <c r="AL67" s="442"/>
      <c r="AM67" s="442"/>
      <c r="AN67" s="441"/>
      <c r="AO67" s="437"/>
      <c r="AP67" s="419"/>
      <c r="AQ67" s="419"/>
      <c r="AR67" s="419"/>
      <c r="AS67" s="437"/>
      <c r="AT67" s="437"/>
      <c r="AU67" s="437"/>
      <c r="AV67" s="437"/>
      <c r="AW67" s="437"/>
      <c r="AX67" s="437"/>
      <c r="BE67" s="441"/>
    </row>
    <row r="68" spans="1:57" s="417" customFormat="1">
      <c r="A68" s="437"/>
      <c r="B68" s="437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8"/>
      <c r="O68" s="438"/>
      <c r="P68" s="438"/>
      <c r="Q68" s="439"/>
      <c r="R68" s="439"/>
      <c r="S68" s="439"/>
      <c r="T68" s="441"/>
      <c r="U68" s="437"/>
      <c r="V68" s="437"/>
      <c r="W68" s="437"/>
      <c r="X68" s="437"/>
      <c r="Y68" s="440"/>
      <c r="Z68" s="440"/>
      <c r="AA68" s="440"/>
      <c r="AB68" s="440"/>
      <c r="AC68" s="440"/>
      <c r="AD68" s="440"/>
      <c r="AE68" s="441"/>
      <c r="AF68" s="441"/>
      <c r="AG68" s="441"/>
      <c r="AH68" s="440"/>
      <c r="AI68" s="440"/>
      <c r="AJ68" s="440"/>
      <c r="AK68" s="442"/>
      <c r="AL68" s="442"/>
      <c r="AM68" s="442"/>
      <c r="AN68" s="441"/>
      <c r="AO68" s="437"/>
      <c r="AP68" s="419"/>
      <c r="AQ68" s="419"/>
      <c r="AR68" s="419"/>
      <c r="AS68" s="437"/>
      <c r="AT68" s="437"/>
      <c r="AU68" s="437"/>
      <c r="AV68" s="437"/>
      <c r="AW68" s="437"/>
      <c r="AX68" s="437"/>
      <c r="BE68" s="441"/>
    </row>
    <row r="69" spans="1:57" s="417" customFormat="1">
      <c r="A69" s="437"/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8"/>
      <c r="O69" s="438"/>
      <c r="P69" s="438"/>
      <c r="Q69" s="439"/>
      <c r="R69" s="439"/>
      <c r="S69" s="439"/>
      <c r="T69" s="441"/>
      <c r="U69" s="437"/>
      <c r="V69" s="437"/>
      <c r="W69" s="437"/>
      <c r="X69" s="437"/>
      <c r="Y69" s="440"/>
      <c r="Z69" s="440"/>
      <c r="AA69" s="440"/>
      <c r="AB69" s="440"/>
      <c r="AC69" s="440"/>
      <c r="AD69" s="440"/>
      <c r="AE69" s="441"/>
      <c r="AF69" s="441"/>
      <c r="AG69" s="441"/>
      <c r="AH69" s="440"/>
      <c r="AI69" s="440"/>
      <c r="AJ69" s="440"/>
      <c r="AK69" s="442"/>
      <c r="AL69" s="442"/>
      <c r="AM69" s="442"/>
      <c r="AN69" s="441"/>
      <c r="AO69" s="437"/>
      <c r="AP69" s="419"/>
      <c r="AQ69" s="419"/>
      <c r="AR69" s="419"/>
      <c r="AS69" s="437"/>
      <c r="AT69" s="437"/>
      <c r="AU69" s="437"/>
      <c r="AV69" s="437"/>
      <c r="AW69" s="437"/>
      <c r="AX69" s="437"/>
      <c r="BE69" s="441"/>
    </row>
    <row r="70" spans="1:57" s="417" customFormat="1">
      <c r="A70" s="437"/>
      <c r="B70" s="437"/>
      <c r="C70" s="437"/>
      <c r="D70" s="437"/>
      <c r="E70" s="437"/>
      <c r="F70" s="437"/>
      <c r="G70" s="437"/>
      <c r="H70" s="437"/>
      <c r="I70" s="437"/>
      <c r="J70" s="437"/>
      <c r="K70" s="437"/>
      <c r="L70" s="437"/>
      <c r="M70" s="437"/>
      <c r="N70" s="438"/>
      <c r="O70" s="438"/>
      <c r="P70" s="438"/>
      <c r="Q70" s="439"/>
      <c r="R70" s="439"/>
      <c r="S70" s="439"/>
      <c r="T70" s="441"/>
      <c r="U70" s="437"/>
      <c r="V70" s="437"/>
      <c r="W70" s="437"/>
      <c r="X70" s="437"/>
      <c r="Y70" s="440"/>
      <c r="Z70" s="440"/>
      <c r="AA70" s="440"/>
      <c r="AB70" s="440"/>
      <c r="AC70" s="440"/>
      <c r="AD70" s="440"/>
      <c r="AE70" s="441"/>
      <c r="AF70" s="441"/>
      <c r="AG70" s="441"/>
      <c r="AH70" s="440"/>
      <c r="AI70" s="440"/>
      <c r="AJ70" s="440"/>
      <c r="AK70" s="442"/>
      <c r="AL70" s="442"/>
      <c r="AM70" s="442"/>
      <c r="AN70" s="441"/>
      <c r="AO70" s="437"/>
      <c r="AP70" s="419"/>
      <c r="AQ70" s="419"/>
      <c r="AR70" s="419"/>
      <c r="AS70" s="437"/>
      <c r="AT70" s="437"/>
      <c r="AU70" s="437"/>
      <c r="AV70" s="437"/>
      <c r="AW70" s="437"/>
      <c r="AX70" s="437"/>
      <c r="BE70" s="441"/>
    </row>
    <row r="71" spans="1:57" s="417" customFormat="1">
      <c r="A71" s="437"/>
      <c r="B71" s="437"/>
      <c r="C71" s="437"/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8"/>
      <c r="O71" s="438"/>
      <c r="P71" s="438"/>
      <c r="Q71" s="439"/>
      <c r="R71" s="439"/>
      <c r="S71" s="439"/>
      <c r="T71" s="441"/>
      <c r="U71" s="437"/>
      <c r="V71" s="437"/>
      <c r="W71" s="437"/>
      <c r="X71" s="437"/>
      <c r="Y71" s="440"/>
      <c r="Z71" s="440"/>
      <c r="AA71" s="440"/>
      <c r="AB71" s="440"/>
      <c r="AC71" s="440"/>
      <c r="AD71" s="440"/>
      <c r="AE71" s="441"/>
      <c r="AF71" s="441"/>
      <c r="AG71" s="441"/>
      <c r="AH71" s="440"/>
      <c r="AI71" s="440"/>
      <c r="AJ71" s="440"/>
      <c r="AK71" s="442"/>
      <c r="AL71" s="442"/>
      <c r="AM71" s="442"/>
      <c r="AN71" s="441"/>
      <c r="AO71" s="437"/>
      <c r="AP71" s="419"/>
      <c r="AQ71" s="419"/>
      <c r="AR71" s="419"/>
      <c r="AS71" s="437"/>
      <c r="AT71" s="437"/>
      <c r="AU71" s="437"/>
      <c r="AV71" s="437"/>
      <c r="AW71" s="437"/>
      <c r="AX71" s="437"/>
      <c r="BE71" s="441"/>
    </row>
    <row r="72" spans="1:57" s="417" customFormat="1">
      <c r="A72" s="437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8"/>
      <c r="O72" s="438"/>
      <c r="P72" s="438"/>
      <c r="Q72" s="439"/>
      <c r="R72" s="439"/>
      <c r="S72" s="439"/>
      <c r="T72" s="441"/>
      <c r="U72" s="437"/>
      <c r="V72" s="437"/>
      <c r="W72" s="437"/>
      <c r="X72" s="437"/>
      <c r="Y72" s="440"/>
      <c r="Z72" s="440"/>
      <c r="AA72" s="440"/>
      <c r="AB72" s="440"/>
      <c r="AC72" s="440"/>
      <c r="AD72" s="440"/>
      <c r="AE72" s="441"/>
      <c r="AF72" s="441"/>
      <c r="AG72" s="441"/>
      <c r="AH72" s="440"/>
      <c r="AI72" s="440"/>
      <c r="AJ72" s="440"/>
      <c r="AK72" s="442"/>
      <c r="AL72" s="442"/>
      <c r="AM72" s="442"/>
      <c r="AN72" s="441"/>
      <c r="AO72" s="437"/>
      <c r="AP72" s="419"/>
      <c r="AQ72" s="419"/>
      <c r="AR72" s="419"/>
      <c r="AS72" s="437"/>
      <c r="AT72" s="437"/>
      <c r="AU72" s="437"/>
      <c r="AV72" s="437"/>
      <c r="AW72" s="437"/>
      <c r="AX72" s="437"/>
      <c r="BE72" s="441"/>
    </row>
    <row r="73" spans="1:57" s="417" customFormat="1">
      <c r="A73" s="437"/>
      <c r="B73" s="437"/>
      <c r="C73" s="437"/>
      <c r="D73" s="437"/>
      <c r="E73" s="437"/>
      <c r="F73" s="437"/>
      <c r="G73" s="437"/>
      <c r="H73" s="437"/>
      <c r="I73" s="437"/>
      <c r="J73" s="437"/>
      <c r="K73" s="437"/>
      <c r="L73" s="437"/>
      <c r="M73" s="437"/>
      <c r="N73" s="438"/>
      <c r="O73" s="438"/>
      <c r="P73" s="438"/>
      <c r="Q73" s="439"/>
      <c r="R73" s="439"/>
      <c r="S73" s="439"/>
      <c r="T73" s="441"/>
      <c r="U73" s="437"/>
      <c r="V73" s="437"/>
      <c r="W73" s="437"/>
      <c r="X73" s="437"/>
      <c r="Y73" s="440"/>
      <c r="Z73" s="440"/>
      <c r="AA73" s="440"/>
      <c r="AB73" s="440"/>
      <c r="AC73" s="440"/>
      <c r="AD73" s="440"/>
      <c r="AE73" s="441"/>
      <c r="AF73" s="441"/>
      <c r="AG73" s="441"/>
      <c r="AH73" s="440"/>
      <c r="AI73" s="440"/>
      <c r="AJ73" s="440"/>
      <c r="AK73" s="442"/>
      <c r="AL73" s="442"/>
      <c r="AM73" s="442"/>
      <c r="AN73" s="441"/>
      <c r="AO73" s="437"/>
      <c r="AP73" s="419"/>
      <c r="AQ73" s="419"/>
      <c r="AR73" s="419"/>
      <c r="AS73" s="437"/>
      <c r="AT73" s="437"/>
      <c r="AU73" s="437"/>
      <c r="AV73" s="437"/>
      <c r="AW73" s="437"/>
      <c r="AX73" s="437"/>
      <c r="BE73" s="441"/>
    </row>
    <row r="74" spans="1:57" s="417" customFormat="1">
      <c r="A74" s="437"/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8"/>
      <c r="O74" s="438"/>
      <c r="P74" s="438"/>
      <c r="Q74" s="439"/>
      <c r="R74" s="439"/>
      <c r="S74" s="439"/>
      <c r="T74" s="441"/>
      <c r="U74" s="437"/>
      <c r="V74" s="437"/>
      <c r="W74" s="437"/>
      <c r="X74" s="437"/>
      <c r="Y74" s="440"/>
      <c r="Z74" s="440"/>
      <c r="AA74" s="440"/>
      <c r="AB74" s="440"/>
      <c r="AC74" s="440"/>
      <c r="AD74" s="440"/>
      <c r="AE74" s="441"/>
      <c r="AF74" s="441"/>
      <c r="AG74" s="441"/>
      <c r="AH74" s="440"/>
      <c r="AI74" s="440"/>
      <c r="AJ74" s="440"/>
      <c r="AK74" s="442"/>
      <c r="AL74" s="442"/>
      <c r="AM74" s="442"/>
      <c r="AN74" s="441"/>
      <c r="AO74" s="437"/>
      <c r="AP74" s="419"/>
      <c r="AQ74" s="419"/>
      <c r="AR74" s="419"/>
      <c r="AS74" s="437"/>
      <c r="AT74" s="437"/>
      <c r="AU74" s="437"/>
      <c r="AV74" s="437"/>
      <c r="AW74" s="437"/>
      <c r="AX74" s="437"/>
      <c r="BE74" s="441"/>
    </row>
    <row r="75" spans="1:57" s="417" customFormat="1">
      <c r="A75" s="437"/>
      <c r="B75" s="437"/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8"/>
      <c r="O75" s="438"/>
      <c r="P75" s="438"/>
      <c r="Q75" s="439"/>
      <c r="R75" s="439"/>
      <c r="S75" s="439"/>
      <c r="T75" s="441"/>
      <c r="U75" s="437"/>
      <c r="V75" s="437"/>
      <c r="W75" s="437"/>
      <c r="X75" s="437"/>
      <c r="Y75" s="440"/>
      <c r="Z75" s="440"/>
      <c r="AA75" s="440"/>
      <c r="AB75" s="440"/>
      <c r="AC75" s="440"/>
      <c r="AD75" s="440"/>
      <c r="AE75" s="441"/>
      <c r="AF75" s="441"/>
      <c r="AG75" s="441"/>
      <c r="AH75" s="440"/>
      <c r="AI75" s="440"/>
      <c r="AJ75" s="440"/>
      <c r="AK75" s="442"/>
      <c r="AL75" s="442"/>
      <c r="AM75" s="442"/>
      <c r="AN75" s="441"/>
      <c r="AO75" s="437"/>
      <c r="AP75" s="419"/>
      <c r="AQ75" s="419"/>
      <c r="AR75" s="419"/>
      <c r="AS75" s="437"/>
      <c r="AT75" s="437"/>
      <c r="AU75" s="437"/>
      <c r="AV75" s="437"/>
      <c r="AW75" s="437"/>
      <c r="AX75" s="437"/>
      <c r="BE75" s="441"/>
    </row>
    <row r="76" spans="1:57" s="417" customFormat="1">
      <c r="A76" s="437"/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8"/>
      <c r="O76" s="438"/>
      <c r="P76" s="438"/>
      <c r="Q76" s="439"/>
      <c r="R76" s="439"/>
      <c r="S76" s="439"/>
      <c r="T76" s="441"/>
      <c r="U76" s="437"/>
      <c r="V76" s="437"/>
      <c r="W76" s="437"/>
      <c r="X76" s="437"/>
      <c r="Y76" s="440"/>
      <c r="Z76" s="440"/>
      <c r="AA76" s="440"/>
      <c r="AB76" s="440"/>
      <c r="AC76" s="440"/>
      <c r="AD76" s="440"/>
      <c r="AE76" s="441"/>
      <c r="AF76" s="441"/>
      <c r="AG76" s="441"/>
      <c r="AH76" s="440"/>
      <c r="AI76" s="440"/>
      <c r="AJ76" s="440"/>
      <c r="AK76" s="442"/>
      <c r="AL76" s="442"/>
      <c r="AM76" s="442"/>
      <c r="AN76" s="441"/>
      <c r="AO76" s="437"/>
      <c r="AP76" s="419"/>
      <c r="AQ76" s="419"/>
      <c r="AR76" s="419"/>
      <c r="AS76" s="437"/>
      <c r="AT76" s="437"/>
      <c r="AU76" s="437"/>
      <c r="AV76" s="437"/>
      <c r="AW76" s="437"/>
      <c r="AX76" s="437"/>
      <c r="BE76" s="441"/>
    </row>
    <row r="77" spans="1:57" s="417" customFormat="1">
      <c r="A77" s="437"/>
      <c r="B77" s="437"/>
      <c r="C77" s="437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8"/>
      <c r="O77" s="438"/>
      <c r="P77" s="438"/>
      <c r="Q77" s="439"/>
      <c r="R77" s="439"/>
      <c r="S77" s="439"/>
      <c r="T77" s="441"/>
      <c r="U77" s="437"/>
      <c r="V77" s="437"/>
      <c r="W77" s="437"/>
      <c r="X77" s="437"/>
      <c r="Y77" s="440"/>
      <c r="Z77" s="440"/>
      <c r="AA77" s="440"/>
      <c r="AB77" s="440"/>
      <c r="AC77" s="440"/>
      <c r="AD77" s="440"/>
      <c r="AE77" s="441"/>
      <c r="AF77" s="441"/>
      <c r="AG77" s="441"/>
      <c r="AH77" s="440"/>
      <c r="AI77" s="440"/>
      <c r="AJ77" s="440"/>
      <c r="AK77" s="442"/>
      <c r="AL77" s="442"/>
      <c r="AM77" s="442"/>
      <c r="AN77" s="441"/>
      <c r="AO77" s="437"/>
      <c r="AP77" s="419"/>
      <c r="AQ77" s="419"/>
      <c r="AR77" s="419"/>
      <c r="AS77" s="437"/>
      <c r="AT77" s="437"/>
      <c r="AU77" s="437"/>
      <c r="AV77" s="437"/>
      <c r="AW77" s="437"/>
      <c r="AX77" s="437"/>
      <c r="BE77" s="441"/>
    </row>
    <row r="78" spans="1:57" s="417" customFormat="1">
      <c r="A78" s="437"/>
      <c r="B78" s="437"/>
      <c r="C78" s="437"/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8"/>
      <c r="O78" s="438"/>
      <c r="P78" s="438"/>
      <c r="Q78" s="439"/>
      <c r="R78" s="439"/>
      <c r="S78" s="439"/>
      <c r="T78" s="441"/>
      <c r="U78" s="437"/>
      <c r="V78" s="437"/>
      <c r="W78" s="437"/>
      <c r="X78" s="437"/>
      <c r="Y78" s="440"/>
      <c r="Z78" s="440"/>
      <c r="AA78" s="440"/>
      <c r="AB78" s="440"/>
      <c r="AC78" s="440"/>
      <c r="AD78" s="440"/>
      <c r="AE78" s="441"/>
      <c r="AF78" s="441"/>
      <c r="AG78" s="441"/>
      <c r="AH78" s="440"/>
      <c r="AI78" s="440"/>
      <c r="AJ78" s="440"/>
      <c r="AK78" s="442"/>
      <c r="AL78" s="442"/>
      <c r="AM78" s="442"/>
      <c r="AN78" s="441"/>
      <c r="AO78" s="437"/>
      <c r="AP78" s="419"/>
      <c r="AQ78" s="419"/>
      <c r="AR78" s="419"/>
      <c r="AS78" s="437"/>
      <c r="AT78" s="437"/>
      <c r="AU78" s="437"/>
      <c r="AV78" s="437"/>
      <c r="AW78" s="437"/>
      <c r="AX78" s="437"/>
      <c r="BE78" s="441"/>
    </row>
    <row r="79" spans="1:57" s="417" customFormat="1">
      <c r="A79" s="437"/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8"/>
      <c r="O79" s="438"/>
      <c r="P79" s="438"/>
      <c r="Q79" s="439"/>
      <c r="R79" s="439"/>
      <c r="S79" s="439"/>
      <c r="T79" s="441"/>
      <c r="U79" s="437"/>
      <c r="V79" s="437"/>
      <c r="W79" s="437"/>
      <c r="X79" s="437"/>
      <c r="Y79" s="440"/>
      <c r="Z79" s="440"/>
      <c r="AA79" s="440"/>
      <c r="AB79" s="440"/>
      <c r="AC79" s="440"/>
      <c r="AD79" s="440"/>
      <c r="AE79" s="441"/>
      <c r="AF79" s="441"/>
      <c r="AG79" s="441"/>
      <c r="AH79" s="440"/>
      <c r="AI79" s="440"/>
      <c r="AJ79" s="440"/>
      <c r="AK79" s="442"/>
      <c r="AL79" s="442"/>
      <c r="AM79" s="442"/>
      <c r="AN79" s="441"/>
      <c r="AO79" s="437"/>
      <c r="AP79" s="419"/>
      <c r="AQ79" s="419"/>
      <c r="AR79" s="419"/>
      <c r="AS79" s="437"/>
      <c r="AT79" s="437"/>
      <c r="AU79" s="437"/>
      <c r="AV79" s="437"/>
      <c r="AW79" s="437"/>
      <c r="AX79" s="437"/>
      <c r="BE79" s="441"/>
    </row>
    <row r="80" spans="1:57" s="417" customFormat="1">
      <c r="A80" s="437"/>
      <c r="B80" s="437"/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8"/>
      <c r="O80" s="438"/>
      <c r="P80" s="438"/>
      <c r="Q80" s="439"/>
      <c r="R80" s="439"/>
      <c r="S80" s="439"/>
      <c r="T80" s="441"/>
      <c r="U80" s="437"/>
      <c r="V80" s="437"/>
      <c r="W80" s="437"/>
      <c r="X80" s="437"/>
      <c r="Y80" s="440"/>
      <c r="Z80" s="440"/>
      <c r="AA80" s="440"/>
      <c r="AB80" s="440"/>
      <c r="AC80" s="440"/>
      <c r="AD80" s="440"/>
      <c r="AE80" s="441"/>
      <c r="AF80" s="441"/>
      <c r="AG80" s="441"/>
      <c r="AH80" s="440"/>
      <c r="AI80" s="440"/>
      <c r="AJ80" s="440"/>
      <c r="AK80" s="442"/>
      <c r="AL80" s="442"/>
      <c r="AM80" s="442"/>
      <c r="AN80" s="441"/>
      <c r="AO80" s="437"/>
      <c r="AP80" s="419"/>
      <c r="AQ80" s="419"/>
      <c r="AR80" s="419"/>
      <c r="AS80" s="437"/>
      <c r="AT80" s="437"/>
      <c r="AU80" s="437"/>
      <c r="AV80" s="437"/>
      <c r="AW80" s="437"/>
      <c r="AX80" s="437"/>
      <c r="BE80" s="441"/>
    </row>
    <row r="81" spans="1:57" s="417" customFormat="1">
      <c r="A81" s="437"/>
      <c r="B81" s="437"/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8"/>
      <c r="O81" s="438"/>
      <c r="P81" s="438"/>
      <c r="Q81" s="439"/>
      <c r="R81" s="439"/>
      <c r="S81" s="439"/>
      <c r="T81" s="441"/>
      <c r="U81" s="437"/>
      <c r="V81" s="437"/>
      <c r="W81" s="437"/>
      <c r="X81" s="437"/>
      <c r="Y81" s="440"/>
      <c r="Z81" s="440"/>
      <c r="AA81" s="440"/>
      <c r="AB81" s="440"/>
      <c r="AC81" s="440"/>
      <c r="AD81" s="440"/>
      <c r="AE81" s="441"/>
      <c r="AF81" s="441"/>
      <c r="AG81" s="441"/>
      <c r="AH81" s="440"/>
      <c r="AI81" s="440"/>
      <c r="AJ81" s="440"/>
      <c r="AK81" s="442"/>
      <c r="AL81" s="442"/>
      <c r="AM81" s="442"/>
      <c r="AN81" s="441"/>
      <c r="AO81" s="437"/>
      <c r="AP81" s="419"/>
      <c r="AQ81" s="419"/>
      <c r="AR81" s="419"/>
      <c r="AS81" s="437"/>
      <c r="AT81" s="437"/>
      <c r="AU81" s="437"/>
      <c r="AV81" s="437"/>
      <c r="AW81" s="437"/>
      <c r="AX81" s="437"/>
      <c r="BE81" s="441"/>
    </row>
    <row r="82" spans="1:57" s="417" customFormat="1">
      <c r="A82" s="437"/>
      <c r="B82" s="437"/>
      <c r="C82" s="437"/>
      <c r="D82" s="437"/>
      <c r="E82" s="437"/>
      <c r="F82" s="437"/>
      <c r="G82" s="437"/>
      <c r="H82" s="437"/>
      <c r="I82" s="437"/>
      <c r="J82" s="437"/>
      <c r="K82" s="437"/>
      <c r="L82" s="437"/>
      <c r="M82" s="437"/>
      <c r="N82" s="438"/>
      <c r="O82" s="438"/>
      <c r="P82" s="438"/>
      <c r="Q82" s="439"/>
      <c r="R82" s="439"/>
      <c r="S82" s="439"/>
      <c r="T82" s="441"/>
      <c r="U82" s="437"/>
      <c r="V82" s="437"/>
      <c r="W82" s="437"/>
      <c r="X82" s="437"/>
      <c r="Y82" s="440"/>
      <c r="Z82" s="440"/>
      <c r="AA82" s="440"/>
      <c r="AB82" s="440"/>
      <c r="AC82" s="440"/>
      <c r="AD82" s="440"/>
      <c r="AE82" s="441"/>
      <c r="AF82" s="441"/>
      <c r="AG82" s="441"/>
      <c r="AH82" s="440"/>
      <c r="AI82" s="440"/>
      <c r="AJ82" s="440"/>
      <c r="AK82" s="442"/>
      <c r="AL82" s="442"/>
      <c r="AM82" s="442"/>
      <c r="AN82" s="441"/>
      <c r="AO82" s="437"/>
      <c r="AP82" s="419"/>
      <c r="AQ82" s="419"/>
      <c r="AR82" s="419"/>
      <c r="AS82" s="437"/>
      <c r="AT82" s="437"/>
      <c r="AU82" s="437"/>
      <c r="AV82" s="437"/>
      <c r="AW82" s="437"/>
      <c r="AX82" s="437"/>
      <c r="BE82" s="441"/>
    </row>
    <row r="83" spans="1:57" s="417" customFormat="1">
      <c r="A83" s="437"/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8"/>
      <c r="O83" s="438"/>
      <c r="P83" s="438"/>
      <c r="Q83" s="439"/>
      <c r="R83" s="439"/>
      <c r="S83" s="439"/>
      <c r="T83" s="441"/>
      <c r="U83" s="437"/>
      <c r="V83" s="437"/>
      <c r="W83" s="437"/>
      <c r="X83" s="437"/>
      <c r="Y83" s="440"/>
      <c r="Z83" s="440"/>
      <c r="AA83" s="440"/>
      <c r="AB83" s="440"/>
      <c r="AC83" s="440"/>
      <c r="AD83" s="440"/>
      <c r="AE83" s="441"/>
      <c r="AF83" s="441"/>
      <c r="AG83" s="441"/>
      <c r="AH83" s="440"/>
      <c r="AI83" s="440"/>
      <c r="AJ83" s="440"/>
      <c r="AK83" s="442"/>
      <c r="AL83" s="442"/>
      <c r="AM83" s="442"/>
      <c r="AN83" s="441"/>
      <c r="AO83" s="437"/>
      <c r="AP83" s="419"/>
      <c r="AQ83" s="419"/>
      <c r="AR83" s="419"/>
      <c r="AS83" s="437"/>
      <c r="AT83" s="437"/>
      <c r="AU83" s="437"/>
      <c r="AV83" s="437"/>
      <c r="AW83" s="437"/>
      <c r="AX83" s="437"/>
      <c r="BE83" s="441"/>
    </row>
    <row r="84" spans="1:57" s="417" customFormat="1">
      <c r="A84" s="437"/>
      <c r="B84" s="437"/>
      <c r="C84" s="437"/>
      <c r="D84" s="437"/>
      <c r="E84" s="437"/>
      <c r="F84" s="437"/>
      <c r="G84" s="437"/>
      <c r="H84" s="437"/>
      <c r="I84" s="437"/>
      <c r="J84" s="437"/>
      <c r="K84" s="437"/>
      <c r="L84" s="437"/>
      <c r="M84" s="437"/>
      <c r="N84" s="438"/>
      <c r="O84" s="438"/>
      <c r="P84" s="438"/>
      <c r="Q84" s="439"/>
      <c r="R84" s="439"/>
      <c r="S84" s="439"/>
      <c r="T84" s="441"/>
      <c r="U84" s="437"/>
      <c r="V84" s="437"/>
      <c r="W84" s="437"/>
      <c r="X84" s="437"/>
      <c r="Y84" s="440"/>
      <c r="Z84" s="440"/>
      <c r="AA84" s="440"/>
      <c r="AB84" s="440"/>
      <c r="AC84" s="440"/>
      <c r="AD84" s="440"/>
      <c r="AE84" s="441"/>
      <c r="AF84" s="441"/>
      <c r="AG84" s="441"/>
      <c r="AH84" s="440"/>
      <c r="AI84" s="440"/>
      <c r="AJ84" s="440"/>
      <c r="AK84" s="442"/>
      <c r="AL84" s="442"/>
      <c r="AM84" s="442"/>
      <c r="AN84" s="441"/>
      <c r="AO84" s="437"/>
      <c r="AP84" s="419"/>
      <c r="AQ84" s="419"/>
      <c r="AR84" s="419"/>
      <c r="AS84" s="437"/>
      <c r="AT84" s="437"/>
      <c r="AU84" s="437"/>
      <c r="AV84" s="437"/>
      <c r="AW84" s="437"/>
      <c r="AX84" s="437"/>
      <c r="BE84" s="441"/>
    </row>
    <row r="85" spans="1:57" s="417" customFormat="1">
      <c r="A85" s="437"/>
      <c r="B85" s="437"/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7"/>
      <c r="N85" s="438"/>
      <c r="O85" s="438"/>
      <c r="P85" s="438"/>
      <c r="Q85" s="439"/>
      <c r="R85" s="439"/>
      <c r="S85" s="439"/>
      <c r="T85" s="441"/>
      <c r="U85" s="437"/>
      <c r="V85" s="437"/>
      <c r="W85" s="437"/>
      <c r="X85" s="437"/>
      <c r="Y85" s="440"/>
      <c r="Z85" s="440"/>
      <c r="AA85" s="440"/>
      <c r="AB85" s="440"/>
      <c r="AC85" s="440"/>
      <c r="AD85" s="440"/>
      <c r="AE85" s="441"/>
      <c r="AF85" s="441"/>
      <c r="AG85" s="441"/>
      <c r="AH85" s="440"/>
      <c r="AI85" s="440"/>
      <c r="AJ85" s="440"/>
      <c r="AK85" s="442"/>
      <c r="AL85" s="442"/>
      <c r="AM85" s="442"/>
      <c r="AN85" s="441"/>
      <c r="AO85" s="437"/>
      <c r="AP85" s="419"/>
      <c r="AQ85" s="419"/>
      <c r="AR85" s="419"/>
      <c r="AS85" s="437"/>
      <c r="AT85" s="437"/>
      <c r="AU85" s="437"/>
      <c r="AV85" s="437"/>
      <c r="AW85" s="437"/>
      <c r="AX85" s="437"/>
      <c r="BE85" s="441"/>
    </row>
    <row r="86" spans="1:57" s="417" customFormat="1">
      <c r="A86" s="437"/>
      <c r="B86" s="437"/>
      <c r="C86" s="437"/>
      <c r="D86" s="437"/>
      <c r="E86" s="437"/>
      <c r="F86" s="437"/>
      <c r="G86" s="437"/>
      <c r="H86" s="437"/>
      <c r="I86" s="437"/>
      <c r="J86" s="437"/>
      <c r="K86" s="437"/>
      <c r="L86" s="437"/>
      <c r="M86" s="437"/>
      <c r="N86" s="438"/>
      <c r="O86" s="438"/>
      <c r="P86" s="438"/>
      <c r="Q86" s="439"/>
      <c r="R86" s="439"/>
      <c r="S86" s="439"/>
      <c r="T86" s="441"/>
      <c r="U86" s="437"/>
      <c r="V86" s="437"/>
      <c r="W86" s="437"/>
      <c r="X86" s="437"/>
      <c r="Y86" s="440"/>
      <c r="Z86" s="440"/>
      <c r="AA86" s="440"/>
      <c r="AB86" s="440"/>
      <c r="AC86" s="440"/>
      <c r="AD86" s="440"/>
      <c r="AE86" s="441"/>
      <c r="AF86" s="441"/>
      <c r="AG86" s="441"/>
      <c r="AH86" s="440"/>
      <c r="AI86" s="440"/>
      <c r="AJ86" s="440"/>
      <c r="AK86" s="442"/>
      <c r="AL86" s="442"/>
      <c r="AM86" s="442"/>
      <c r="AN86" s="441"/>
      <c r="AO86" s="437"/>
      <c r="AP86" s="419"/>
      <c r="AQ86" s="419"/>
      <c r="AR86" s="419"/>
      <c r="AS86" s="437"/>
      <c r="AT86" s="437"/>
      <c r="AU86" s="437"/>
      <c r="AV86" s="437"/>
      <c r="AW86" s="437"/>
      <c r="AX86" s="437"/>
      <c r="BE86" s="441"/>
    </row>
    <row r="87" spans="1:57" s="417" customFormat="1">
      <c r="A87" s="437"/>
      <c r="B87" s="437"/>
      <c r="C87" s="437"/>
      <c r="D87" s="437"/>
      <c r="E87" s="437"/>
      <c r="F87" s="437"/>
      <c r="G87" s="437"/>
      <c r="H87" s="437"/>
      <c r="I87" s="437"/>
      <c r="J87" s="437"/>
      <c r="K87" s="437"/>
      <c r="L87" s="437"/>
      <c r="M87" s="437"/>
      <c r="N87" s="438"/>
      <c r="O87" s="438"/>
      <c r="P87" s="438"/>
      <c r="Q87" s="439"/>
      <c r="R87" s="439"/>
      <c r="S87" s="439"/>
      <c r="T87" s="441"/>
      <c r="U87" s="437"/>
      <c r="V87" s="437"/>
      <c r="W87" s="437"/>
      <c r="X87" s="437"/>
      <c r="Y87" s="440"/>
      <c r="Z87" s="440"/>
      <c r="AA87" s="440"/>
      <c r="AB87" s="440"/>
      <c r="AC87" s="440"/>
      <c r="AD87" s="440"/>
      <c r="AE87" s="441"/>
      <c r="AF87" s="441"/>
      <c r="AG87" s="441"/>
      <c r="AH87" s="440"/>
      <c r="AI87" s="440"/>
      <c r="AJ87" s="440"/>
      <c r="AK87" s="442"/>
      <c r="AL87" s="442"/>
      <c r="AM87" s="442"/>
      <c r="AN87" s="441"/>
      <c r="AO87" s="437"/>
      <c r="AP87" s="419"/>
      <c r="AQ87" s="419"/>
      <c r="AR87" s="419"/>
      <c r="AS87" s="437"/>
      <c r="AT87" s="437"/>
      <c r="AU87" s="437"/>
      <c r="AV87" s="437"/>
      <c r="AW87" s="437"/>
      <c r="AX87" s="437"/>
      <c r="BE87" s="441"/>
    </row>
    <row r="88" spans="1:57" s="417" customFormat="1">
      <c r="A88" s="437"/>
      <c r="B88" s="437"/>
      <c r="C88" s="437"/>
      <c r="D88" s="437"/>
      <c r="E88" s="437"/>
      <c r="F88" s="437"/>
      <c r="G88" s="437"/>
      <c r="H88" s="437"/>
      <c r="I88" s="437"/>
      <c r="J88" s="437"/>
      <c r="K88" s="437"/>
      <c r="L88" s="437"/>
      <c r="M88" s="437"/>
      <c r="N88" s="438"/>
      <c r="O88" s="438"/>
      <c r="P88" s="438"/>
      <c r="Q88" s="439"/>
      <c r="R88" s="439"/>
      <c r="S88" s="439"/>
      <c r="T88" s="441"/>
      <c r="U88" s="437"/>
      <c r="V88" s="437"/>
      <c r="W88" s="437"/>
      <c r="X88" s="437"/>
      <c r="Y88" s="440"/>
      <c r="Z88" s="440"/>
      <c r="AA88" s="440"/>
      <c r="AB88" s="440"/>
      <c r="AC88" s="440"/>
      <c r="AD88" s="440"/>
      <c r="AE88" s="441"/>
      <c r="AF88" s="441"/>
      <c r="AG88" s="441"/>
      <c r="AH88" s="440"/>
      <c r="AI88" s="440"/>
      <c r="AJ88" s="440"/>
      <c r="AK88" s="442"/>
      <c r="AL88" s="442"/>
      <c r="AM88" s="442"/>
      <c r="AN88" s="441"/>
      <c r="AO88" s="437"/>
      <c r="AP88" s="419"/>
      <c r="AQ88" s="419"/>
      <c r="AR88" s="419"/>
      <c r="AS88" s="437"/>
      <c r="AT88" s="437"/>
      <c r="AU88" s="437"/>
      <c r="AV88" s="437"/>
      <c r="AW88" s="437"/>
      <c r="AX88" s="437"/>
      <c r="BE88" s="441"/>
    </row>
    <row r="89" spans="1:57" s="417" customFormat="1">
      <c r="A89" s="437"/>
      <c r="B89" s="437"/>
      <c r="C89" s="437"/>
      <c r="D89" s="437"/>
      <c r="E89" s="437"/>
      <c r="F89" s="437"/>
      <c r="G89" s="437"/>
      <c r="H89" s="437"/>
      <c r="I89" s="437"/>
      <c r="J89" s="437"/>
      <c r="K89" s="437"/>
      <c r="L89" s="437"/>
      <c r="M89" s="437"/>
      <c r="N89" s="438"/>
      <c r="O89" s="438"/>
      <c r="P89" s="438"/>
      <c r="Q89" s="439"/>
      <c r="R89" s="439"/>
      <c r="S89" s="439"/>
      <c r="T89" s="441"/>
      <c r="U89" s="437"/>
      <c r="V89" s="437"/>
      <c r="W89" s="437"/>
      <c r="X89" s="437"/>
      <c r="Y89" s="440"/>
      <c r="Z89" s="440"/>
      <c r="AA89" s="440"/>
      <c r="AB89" s="440"/>
      <c r="AC89" s="440"/>
      <c r="AD89" s="440"/>
      <c r="AE89" s="441"/>
      <c r="AF89" s="441"/>
      <c r="AG89" s="441"/>
      <c r="AH89" s="440"/>
      <c r="AI89" s="440"/>
      <c r="AJ89" s="440"/>
      <c r="AK89" s="442"/>
      <c r="AL89" s="442"/>
      <c r="AM89" s="442"/>
      <c r="AN89" s="441"/>
      <c r="AO89" s="437"/>
      <c r="AP89" s="419"/>
      <c r="AQ89" s="419"/>
      <c r="AR89" s="419"/>
      <c r="AS89" s="437"/>
      <c r="AT89" s="437"/>
      <c r="AU89" s="437"/>
      <c r="AV89" s="437"/>
      <c r="AW89" s="437"/>
      <c r="AX89" s="437"/>
      <c r="BE89" s="441"/>
    </row>
    <row r="90" spans="1:57" s="417" customFormat="1">
      <c r="A90" s="437"/>
      <c r="B90" s="437"/>
      <c r="C90" s="437"/>
      <c r="D90" s="437"/>
      <c r="E90" s="437"/>
      <c r="F90" s="437"/>
      <c r="G90" s="437"/>
      <c r="H90" s="437"/>
      <c r="I90" s="437"/>
      <c r="J90" s="437"/>
      <c r="K90" s="437"/>
      <c r="L90" s="437"/>
      <c r="M90" s="437"/>
      <c r="N90" s="438"/>
      <c r="O90" s="438"/>
      <c r="P90" s="438"/>
      <c r="Q90" s="439"/>
      <c r="R90" s="439"/>
      <c r="S90" s="439"/>
      <c r="T90" s="441"/>
      <c r="U90" s="437"/>
      <c r="V90" s="437"/>
      <c r="W90" s="437"/>
      <c r="X90" s="437"/>
      <c r="Y90" s="440"/>
      <c r="Z90" s="440"/>
      <c r="AA90" s="440"/>
      <c r="AB90" s="440"/>
      <c r="AC90" s="440"/>
      <c r="AD90" s="440"/>
      <c r="AE90" s="441"/>
      <c r="AF90" s="441"/>
      <c r="AG90" s="441"/>
      <c r="AH90" s="440"/>
      <c r="AI90" s="440"/>
      <c r="AJ90" s="440"/>
      <c r="AK90" s="442"/>
      <c r="AL90" s="442"/>
      <c r="AM90" s="442"/>
      <c r="AN90" s="441"/>
      <c r="AO90" s="437"/>
      <c r="AP90" s="419"/>
      <c r="AQ90" s="419"/>
      <c r="AR90" s="419"/>
      <c r="AS90" s="437"/>
      <c r="AT90" s="437"/>
      <c r="AU90" s="437"/>
      <c r="AV90" s="437"/>
      <c r="AW90" s="437"/>
      <c r="AX90" s="437"/>
      <c r="BE90" s="441"/>
    </row>
    <row r="91" spans="1:57" s="417" customFormat="1">
      <c r="A91" s="437"/>
      <c r="B91" s="437"/>
      <c r="C91" s="437"/>
      <c r="D91" s="437"/>
      <c r="E91" s="437"/>
      <c r="F91" s="437"/>
      <c r="G91" s="437"/>
      <c r="H91" s="437"/>
      <c r="I91" s="437"/>
      <c r="J91" s="437"/>
      <c r="K91" s="437"/>
      <c r="L91" s="437"/>
      <c r="M91" s="437"/>
      <c r="N91" s="438"/>
      <c r="O91" s="438"/>
      <c r="P91" s="438"/>
      <c r="Q91" s="439"/>
      <c r="R91" s="439"/>
      <c r="S91" s="439"/>
      <c r="T91" s="441"/>
      <c r="U91" s="437"/>
      <c r="V91" s="437"/>
      <c r="W91" s="437"/>
      <c r="X91" s="437"/>
      <c r="Y91" s="440"/>
      <c r="Z91" s="440"/>
      <c r="AA91" s="440"/>
      <c r="AB91" s="440"/>
      <c r="AC91" s="440"/>
      <c r="AD91" s="440"/>
      <c r="AE91" s="441"/>
      <c r="AF91" s="441"/>
      <c r="AG91" s="441"/>
      <c r="AH91" s="440"/>
      <c r="AI91" s="440"/>
      <c r="AJ91" s="440"/>
      <c r="AK91" s="442"/>
      <c r="AL91" s="442"/>
      <c r="AM91" s="442"/>
      <c r="AN91" s="441"/>
      <c r="AO91" s="437"/>
      <c r="AP91" s="419"/>
      <c r="AQ91" s="419"/>
      <c r="AR91" s="419"/>
      <c r="AS91" s="437"/>
      <c r="AT91" s="437"/>
      <c r="AU91" s="437"/>
      <c r="AV91" s="437"/>
      <c r="AW91" s="437"/>
      <c r="AX91" s="437"/>
      <c r="BE91" s="441"/>
    </row>
    <row r="92" spans="1:57" s="417" customFormat="1">
      <c r="A92" s="437"/>
      <c r="B92" s="437"/>
      <c r="C92" s="437"/>
      <c r="D92" s="437"/>
      <c r="E92" s="437"/>
      <c r="F92" s="437"/>
      <c r="G92" s="437"/>
      <c r="H92" s="437"/>
      <c r="I92" s="437"/>
      <c r="J92" s="437"/>
      <c r="K92" s="437"/>
      <c r="L92" s="437"/>
      <c r="M92" s="437"/>
      <c r="N92" s="438"/>
      <c r="O92" s="438"/>
      <c r="P92" s="438"/>
      <c r="Q92" s="439"/>
      <c r="R92" s="439"/>
      <c r="S92" s="439"/>
      <c r="T92" s="441"/>
      <c r="U92" s="437"/>
      <c r="V92" s="437"/>
      <c r="W92" s="437"/>
      <c r="X92" s="437"/>
      <c r="Y92" s="440"/>
      <c r="Z92" s="440"/>
      <c r="AA92" s="440"/>
      <c r="AB92" s="440"/>
      <c r="AC92" s="440"/>
      <c r="AD92" s="440"/>
      <c r="AE92" s="441"/>
      <c r="AF92" s="441"/>
      <c r="AG92" s="441"/>
      <c r="AH92" s="440"/>
      <c r="AI92" s="440"/>
      <c r="AJ92" s="440"/>
      <c r="AK92" s="442"/>
      <c r="AL92" s="442"/>
      <c r="AM92" s="442"/>
      <c r="AN92" s="441"/>
      <c r="AO92" s="437"/>
      <c r="AP92" s="419"/>
      <c r="AQ92" s="419"/>
      <c r="AR92" s="419"/>
      <c r="AS92" s="437"/>
      <c r="AT92" s="437"/>
      <c r="AU92" s="437"/>
      <c r="AV92" s="437"/>
      <c r="AW92" s="437"/>
      <c r="AX92" s="437"/>
      <c r="BE92" s="441"/>
    </row>
    <row r="93" spans="1:57" s="417" customFormat="1">
      <c r="A93" s="437"/>
      <c r="B93" s="437"/>
      <c r="C93" s="437"/>
      <c r="D93" s="437"/>
      <c r="E93" s="437"/>
      <c r="F93" s="437"/>
      <c r="G93" s="437"/>
      <c r="H93" s="437"/>
      <c r="I93" s="437"/>
      <c r="J93" s="437"/>
      <c r="K93" s="437"/>
      <c r="L93" s="437"/>
      <c r="M93" s="437"/>
      <c r="N93" s="438"/>
      <c r="O93" s="438"/>
      <c r="P93" s="438"/>
      <c r="Q93" s="439"/>
      <c r="R93" s="439"/>
      <c r="S93" s="439"/>
      <c r="T93" s="441"/>
      <c r="U93" s="437"/>
      <c r="V93" s="437"/>
      <c r="W93" s="437"/>
      <c r="X93" s="437"/>
      <c r="Y93" s="440"/>
      <c r="Z93" s="440"/>
      <c r="AA93" s="440"/>
      <c r="AB93" s="440"/>
      <c r="AC93" s="440"/>
      <c r="AD93" s="440"/>
      <c r="AE93" s="441"/>
      <c r="AF93" s="441"/>
      <c r="AG93" s="441"/>
      <c r="AH93" s="440"/>
      <c r="AI93" s="440"/>
      <c r="AJ93" s="440"/>
      <c r="AK93" s="442"/>
      <c r="AL93" s="442"/>
      <c r="AM93" s="442"/>
      <c r="AN93" s="441"/>
      <c r="AO93" s="437"/>
      <c r="AP93" s="419"/>
      <c r="AQ93" s="419"/>
      <c r="AR93" s="419"/>
      <c r="AS93" s="437"/>
      <c r="AT93" s="437"/>
      <c r="AU93" s="437"/>
      <c r="AV93" s="437"/>
      <c r="AW93" s="437"/>
      <c r="AX93" s="437"/>
      <c r="BE93" s="441"/>
    </row>
    <row r="94" spans="1:57" s="417" customFormat="1">
      <c r="A94" s="437"/>
      <c r="B94" s="437"/>
      <c r="C94" s="437"/>
      <c r="D94" s="437"/>
      <c r="E94" s="437"/>
      <c r="F94" s="437"/>
      <c r="G94" s="437"/>
      <c r="H94" s="437"/>
      <c r="I94" s="437"/>
      <c r="J94" s="437"/>
      <c r="K94" s="437"/>
      <c r="L94" s="437"/>
      <c r="M94" s="437"/>
      <c r="N94" s="438"/>
      <c r="O94" s="438"/>
      <c r="P94" s="438"/>
      <c r="Q94" s="439"/>
      <c r="R94" s="439"/>
      <c r="S94" s="439"/>
      <c r="T94" s="441"/>
      <c r="U94" s="437"/>
      <c r="V94" s="437"/>
      <c r="W94" s="437"/>
      <c r="X94" s="437"/>
      <c r="Y94" s="440"/>
      <c r="Z94" s="440"/>
      <c r="AA94" s="440"/>
      <c r="AB94" s="440"/>
      <c r="AC94" s="440"/>
      <c r="AD94" s="440"/>
      <c r="AE94" s="441"/>
      <c r="AF94" s="441"/>
      <c r="AG94" s="441"/>
      <c r="AH94" s="440"/>
      <c r="AI94" s="440"/>
      <c r="AJ94" s="440"/>
      <c r="AK94" s="442"/>
      <c r="AL94" s="442"/>
      <c r="AM94" s="442"/>
      <c r="AN94" s="441"/>
      <c r="AO94" s="437"/>
      <c r="AP94" s="419"/>
      <c r="AQ94" s="419"/>
      <c r="AR94" s="419"/>
      <c r="AS94" s="437"/>
      <c r="AT94" s="437"/>
      <c r="AU94" s="437"/>
      <c r="AV94" s="437"/>
      <c r="AW94" s="437"/>
      <c r="AX94" s="437"/>
      <c r="BE94" s="441"/>
    </row>
    <row r="95" spans="1:57" s="417" customFormat="1">
      <c r="A95" s="437"/>
      <c r="B95" s="437"/>
      <c r="C95" s="437"/>
      <c r="D95" s="437"/>
      <c r="E95" s="437"/>
      <c r="F95" s="437"/>
      <c r="G95" s="437"/>
      <c r="H95" s="437"/>
      <c r="I95" s="437"/>
      <c r="J95" s="437"/>
      <c r="K95" s="437"/>
      <c r="L95" s="437"/>
      <c r="M95" s="437"/>
      <c r="N95" s="438"/>
      <c r="O95" s="438"/>
      <c r="P95" s="438"/>
      <c r="Q95" s="439"/>
      <c r="R95" s="439"/>
      <c r="S95" s="439"/>
      <c r="T95" s="441"/>
      <c r="U95" s="437"/>
      <c r="V95" s="437"/>
      <c r="W95" s="437"/>
      <c r="X95" s="437"/>
      <c r="Y95" s="440"/>
      <c r="Z95" s="440"/>
      <c r="AA95" s="440"/>
      <c r="AB95" s="440"/>
      <c r="AC95" s="440"/>
      <c r="AD95" s="440"/>
      <c r="AE95" s="441"/>
      <c r="AF95" s="441"/>
      <c r="AG95" s="441"/>
      <c r="AH95" s="440"/>
      <c r="AI95" s="440"/>
      <c r="AJ95" s="440"/>
      <c r="AK95" s="442"/>
      <c r="AL95" s="442"/>
      <c r="AM95" s="442"/>
      <c r="AN95" s="441"/>
      <c r="AO95" s="437"/>
      <c r="AP95" s="419"/>
      <c r="AQ95" s="419"/>
      <c r="AR95" s="419"/>
      <c r="AS95" s="437"/>
      <c r="AT95" s="437"/>
      <c r="AU95" s="437"/>
      <c r="AV95" s="437"/>
      <c r="AW95" s="437"/>
      <c r="AX95" s="437"/>
      <c r="BE95" s="441"/>
    </row>
    <row r="96" spans="1:57" s="417" customFormat="1">
      <c r="A96" s="437"/>
      <c r="B96" s="437"/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8"/>
      <c r="O96" s="438"/>
      <c r="P96" s="438"/>
      <c r="Q96" s="439"/>
      <c r="R96" s="439"/>
      <c r="S96" s="439"/>
      <c r="T96" s="441"/>
      <c r="U96" s="437"/>
      <c r="V96" s="437"/>
      <c r="W96" s="437"/>
      <c r="X96" s="437"/>
      <c r="Y96" s="440"/>
      <c r="Z96" s="440"/>
      <c r="AA96" s="440"/>
      <c r="AB96" s="440"/>
      <c r="AC96" s="440"/>
      <c r="AD96" s="440"/>
      <c r="AE96" s="441"/>
      <c r="AF96" s="441"/>
      <c r="AG96" s="441"/>
      <c r="AH96" s="440"/>
      <c r="AI96" s="440"/>
      <c r="AJ96" s="440"/>
      <c r="AK96" s="442"/>
      <c r="AL96" s="442"/>
      <c r="AM96" s="442"/>
      <c r="AN96" s="441"/>
      <c r="AO96" s="437"/>
      <c r="AP96" s="419"/>
      <c r="AQ96" s="419"/>
      <c r="AR96" s="419"/>
      <c r="AS96" s="437"/>
      <c r="AT96" s="437"/>
      <c r="AU96" s="437"/>
      <c r="AV96" s="437"/>
      <c r="AW96" s="437"/>
      <c r="AX96" s="437"/>
      <c r="BE96" s="441"/>
    </row>
    <row r="97" spans="1:57" s="417" customFormat="1">
      <c r="A97" s="437"/>
      <c r="B97" s="437"/>
      <c r="C97" s="437"/>
      <c r="D97" s="437"/>
      <c r="E97" s="437"/>
      <c r="F97" s="437"/>
      <c r="G97" s="437"/>
      <c r="H97" s="437"/>
      <c r="I97" s="437"/>
      <c r="J97" s="437"/>
      <c r="K97" s="437"/>
      <c r="L97" s="437"/>
      <c r="M97" s="437"/>
      <c r="N97" s="438"/>
      <c r="O97" s="438"/>
      <c r="P97" s="438"/>
      <c r="Q97" s="439"/>
      <c r="R97" s="439"/>
      <c r="S97" s="439"/>
      <c r="T97" s="441"/>
      <c r="U97" s="437"/>
      <c r="V97" s="437"/>
      <c r="W97" s="437"/>
      <c r="X97" s="437"/>
      <c r="Y97" s="440"/>
      <c r="Z97" s="440"/>
      <c r="AA97" s="440"/>
      <c r="AB97" s="440"/>
      <c r="AC97" s="440"/>
      <c r="AD97" s="440"/>
      <c r="AE97" s="441"/>
      <c r="AF97" s="441"/>
      <c r="AG97" s="441"/>
      <c r="AH97" s="440"/>
      <c r="AI97" s="440"/>
      <c r="AJ97" s="440"/>
      <c r="AK97" s="442"/>
      <c r="AL97" s="442"/>
      <c r="AM97" s="442"/>
      <c r="AN97" s="441"/>
      <c r="AO97" s="437"/>
      <c r="AP97" s="419"/>
      <c r="AQ97" s="419"/>
      <c r="AR97" s="419"/>
      <c r="AS97" s="437"/>
      <c r="AT97" s="437"/>
      <c r="AU97" s="437"/>
      <c r="AV97" s="437"/>
      <c r="AW97" s="437"/>
      <c r="AX97" s="437"/>
      <c r="BE97" s="441"/>
    </row>
  </sheetData>
  <sheetProtection selectLockedCells="1"/>
  <mergeCells count="67">
    <mergeCell ref="B6:D6"/>
    <mergeCell ref="AL7:AL8"/>
    <mergeCell ref="AR7:AR8"/>
    <mergeCell ref="A6:A8"/>
    <mergeCell ref="AN6:AN8"/>
    <mergeCell ref="AO6:AO8"/>
    <mergeCell ref="J7:J8"/>
    <mergeCell ref="L7:L8"/>
    <mergeCell ref="M7:M8"/>
    <mergeCell ref="V6:X6"/>
    <mergeCell ref="Y6:AA6"/>
    <mergeCell ref="AB6:AD6"/>
    <mergeCell ref="AE6:AG6"/>
    <mergeCell ref="C7:C8"/>
    <mergeCell ref="D7:D8"/>
    <mergeCell ref="F7:F8"/>
    <mergeCell ref="G7:G8"/>
    <mergeCell ref="AK6:AM6"/>
    <mergeCell ref="K6:M6"/>
    <mergeCell ref="N6:P6"/>
    <mergeCell ref="R7:R8"/>
    <mergeCell ref="S7:S8"/>
    <mergeCell ref="AH6:AJ6"/>
    <mergeCell ref="AD7:AD8"/>
    <mergeCell ref="AF7:AF8"/>
    <mergeCell ref="AG7:AG8"/>
    <mergeCell ref="AI7:AI8"/>
    <mergeCell ref="AJ7:AJ8"/>
    <mergeCell ref="I7:I8"/>
    <mergeCell ref="AV6:AX6"/>
    <mergeCell ref="BB6:BD6"/>
    <mergeCell ref="AY6:BA6"/>
    <mergeCell ref="AM7:AM8"/>
    <mergeCell ref="E6:G6"/>
    <mergeCell ref="H6:J6"/>
    <mergeCell ref="Q6:S6"/>
    <mergeCell ref="AA7:AA8"/>
    <mergeCell ref="AC7:AC8"/>
    <mergeCell ref="O7:O8"/>
    <mergeCell ref="P7:P8"/>
    <mergeCell ref="W7:W8"/>
    <mergeCell ref="X7:X8"/>
    <mergeCell ref="Z7:Z8"/>
    <mergeCell ref="T6:T8"/>
    <mergeCell ref="U6:U8"/>
    <mergeCell ref="A3:J3"/>
    <mergeCell ref="U3:AD3"/>
    <mergeCell ref="K3:T3"/>
    <mergeCell ref="AE3:AN3"/>
    <mergeCell ref="AE4:AN4"/>
    <mergeCell ref="K4:T4"/>
    <mergeCell ref="AO3:AX3"/>
    <mergeCell ref="AO4:AX4"/>
    <mergeCell ref="AY3:BE3"/>
    <mergeCell ref="AX7:AX8"/>
    <mergeCell ref="AZ7:AZ8"/>
    <mergeCell ref="BA7:BA8"/>
    <mergeCell ref="BC7:BC8"/>
    <mergeCell ref="BD7:BD8"/>
    <mergeCell ref="AP6:AR6"/>
    <mergeCell ref="AS6:AU6"/>
    <mergeCell ref="AT7:AT8"/>
    <mergeCell ref="AU7:AU8"/>
    <mergeCell ref="AW7:AW8"/>
    <mergeCell ref="BE6:BE8"/>
    <mergeCell ref="AY4:BE4"/>
    <mergeCell ref="AQ7:AQ8"/>
  </mergeCells>
  <phoneticPr fontId="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5" manualBreakCount="5">
    <brk id="10" max="27" man="1"/>
    <brk id="20" max="27" man="1"/>
    <brk id="30" max="27" man="1"/>
    <brk id="40" max="27" man="1"/>
    <brk id="5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0"/>
  <sheetViews>
    <sheetView tabSelected="1" view="pageBreakPreview" zoomScaleNormal="100" zoomScaleSheetLayoutView="100" workbookViewId="0">
      <selection activeCell="F13" sqref="F13"/>
    </sheetView>
  </sheetViews>
  <sheetFormatPr defaultRowHeight="14.25"/>
  <cols>
    <col min="1" max="7" width="9.875" style="631" customWidth="1"/>
    <col min="8" max="8" width="9.875" style="259" customWidth="1"/>
    <col min="9" max="9" width="9" style="259"/>
    <col min="10" max="16" width="9" style="631"/>
    <col min="17" max="16384" width="9" style="259"/>
  </cols>
  <sheetData>
    <row r="1" spans="1:16" s="630" customFormat="1" ht="16.5" customHeight="1">
      <c r="A1" s="629" t="s">
        <v>1659</v>
      </c>
      <c r="B1" s="629"/>
      <c r="C1" s="629"/>
      <c r="D1" s="629"/>
      <c r="E1" s="629"/>
      <c r="F1" s="629"/>
      <c r="G1" s="629"/>
      <c r="J1" s="629"/>
      <c r="K1" s="629"/>
      <c r="L1" s="629"/>
      <c r="M1" s="629"/>
      <c r="N1" s="629"/>
      <c r="O1" s="629"/>
      <c r="P1" s="629"/>
    </row>
    <row r="2" spans="1:16" s="630" customFormat="1" ht="16.5" customHeight="1">
      <c r="A2" s="629"/>
      <c r="B2" s="629"/>
      <c r="C2" s="629"/>
      <c r="D2" s="629"/>
      <c r="E2" s="629"/>
      <c r="F2" s="629"/>
      <c r="G2" s="629"/>
      <c r="J2" s="629"/>
      <c r="K2" s="629"/>
      <c r="L2" s="629"/>
      <c r="M2" s="629"/>
      <c r="N2" s="629"/>
      <c r="O2" s="629"/>
      <c r="P2" s="629"/>
    </row>
    <row r="3" spans="1:16" s="630" customFormat="1" ht="16.5" customHeight="1">
      <c r="A3" s="629"/>
      <c r="B3" s="629"/>
      <c r="C3" s="629"/>
      <c r="D3" s="629"/>
      <c r="E3" s="629"/>
      <c r="F3" s="629"/>
      <c r="G3" s="629"/>
      <c r="J3" s="629"/>
      <c r="K3" s="629"/>
      <c r="L3" s="629"/>
      <c r="M3" s="629"/>
      <c r="N3" s="629"/>
      <c r="O3" s="629"/>
      <c r="P3" s="629"/>
    </row>
    <row r="4" spans="1:16" s="630" customFormat="1" ht="16.5" customHeight="1">
      <c r="A4" s="629"/>
      <c r="B4" s="629"/>
      <c r="C4" s="629"/>
      <c r="D4" s="629"/>
      <c r="E4" s="629"/>
      <c r="F4" s="629"/>
      <c r="G4" s="629"/>
      <c r="J4" s="629"/>
      <c r="K4" s="629"/>
      <c r="L4" s="629"/>
      <c r="M4" s="629"/>
      <c r="N4" s="629"/>
      <c r="O4" s="629"/>
      <c r="P4" s="629"/>
    </row>
    <row r="5" spans="1:16" s="1078" customFormat="1" ht="16.5" customHeight="1">
      <c r="A5" s="1077"/>
      <c r="B5" s="1077"/>
      <c r="C5" s="1077"/>
      <c r="D5" s="1077"/>
      <c r="E5" s="1077"/>
      <c r="F5" s="1077"/>
      <c r="G5" s="1077"/>
      <c r="J5" s="1077"/>
      <c r="K5" s="1077"/>
      <c r="L5" s="1077"/>
      <c r="M5" s="1077"/>
      <c r="N5" s="1077"/>
      <c r="O5" s="1077"/>
      <c r="P5" s="1077"/>
    </row>
    <row r="6" spans="1:16" s="1078" customFormat="1" ht="16.5" customHeight="1">
      <c r="A6" s="1075" t="s">
        <v>1778</v>
      </c>
      <c r="B6" s="1077"/>
      <c r="C6" s="1077"/>
      <c r="D6" s="1077"/>
      <c r="E6" s="1077"/>
      <c r="F6" s="1077"/>
      <c r="G6" s="1077"/>
      <c r="J6" s="1077"/>
      <c r="K6" s="1077"/>
      <c r="L6" s="1077"/>
      <c r="M6" s="1077"/>
      <c r="N6" s="1077"/>
      <c r="O6" s="1077"/>
      <c r="P6" s="1077"/>
    </row>
    <row r="7" spans="1:16" s="1078" customFormat="1" ht="16.5" customHeight="1">
      <c r="A7" s="1075" t="s">
        <v>1779</v>
      </c>
      <c r="B7" s="1077"/>
      <c r="C7" s="1077"/>
      <c r="D7" s="1077"/>
      <c r="E7" s="1077"/>
      <c r="F7" s="1077"/>
      <c r="G7" s="1077"/>
      <c r="J7" s="1077"/>
      <c r="K7" s="1077"/>
      <c r="L7" s="1077"/>
      <c r="M7" s="1077"/>
      <c r="N7" s="1077"/>
      <c r="O7" s="1077"/>
      <c r="P7" s="1077"/>
    </row>
    <row r="8" spans="1:16" s="1078" customFormat="1" ht="16.5" customHeight="1">
      <c r="A8" s="1075" t="s">
        <v>367</v>
      </c>
      <c r="B8" s="1077"/>
      <c r="C8" s="1077"/>
      <c r="D8" s="1077"/>
      <c r="E8" s="1077"/>
      <c r="F8" s="1077"/>
      <c r="G8" s="1077"/>
      <c r="J8" s="1077"/>
      <c r="K8" s="1077"/>
      <c r="L8" s="1077"/>
      <c r="M8" s="1077"/>
      <c r="N8" s="1077"/>
      <c r="O8" s="1077"/>
      <c r="P8" s="1077"/>
    </row>
    <row r="9" spans="1:16" s="1078" customFormat="1" ht="16.5" customHeight="1">
      <c r="A9" s="1075" t="s">
        <v>1886</v>
      </c>
      <c r="B9" s="1077"/>
      <c r="C9" s="1077"/>
      <c r="D9" s="1077"/>
      <c r="E9" s="1077"/>
      <c r="F9" s="1077"/>
      <c r="G9" s="1077"/>
      <c r="J9" s="1077"/>
      <c r="K9" s="1077"/>
      <c r="L9" s="1077"/>
      <c r="M9" s="1077"/>
      <c r="N9" s="1077"/>
      <c r="O9" s="1077"/>
      <c r="P9" s="1077"/>
    </row>
    <row r="10" spans="1:16" s="1078" customFormat="1" ht="16.5" customHeight="1">
      <c r="A10" s="1075" t="s">
        <v>368</v>
      </c>
      <c r="B10" s="1077"/>
      <c r="C10" s="1077"/>
      <c r="D10" s="1077"/>
      <c r="E10" s="1077"/>
      <c r="F10" s="1077"/>
      <c r="G10" s="1077"/>
      <c r="J10" s="1077"/>
      <c r="K10" s="1077"/>
      <c r="L10" s="1077"/>
      <c r="M10" s="1077"/>
      <c r="N10" s="1077"/>
      <c r="O10" s="1077"/>
      <c r="P10" s="1077"/>
    </row>
    <row r="11" spans="1:16" s="1078" customFormat="1" ht="16.5" customHeight="1">
      <c r="A11" s="1075" t="s">
        <v>369</v>
      </c>
      <c r="B11" s="1075"/>
      <c r="C11" s="1076"/>
      <c r="D11" s="1076"/>
      <c r="E11" s="1077"/>
      <c r="F11" s="1077"/>
      <c r="G11" s="1077"/>
      <c r="J11" s="1077"/>
      <c r="K11" s="1077"/>
      <c r="L11" s="1077"/>
      <c r="M11" s="1077"/>
      <c r="N11" s="1077"/>
      <c r="O11" s="1077"/>
      <c r="P11" s="1077"/>
    </row>
    <row r="12" spans="1:16" s="1078" customFormat="1" ht="16.5" customHeight="1">
      <c r="A12" s="1075" t="s">
        <v>370</v>
      </c>
      <c r="B12" s="1075"/>
      <c r="C12" s="1076"/>
      <c r="D12" s="1076"/>
      <c r="E12" s="1077"/>
      <c r="F12" s="1077"/>
      <c r="G12" s="1077"/>
      <c r="J12" s="1077"/>
      <c r="K12" s="1077"/>
      <c r="L12" s="1077"/>
      <c r="M12" s="1077"/>
      <c r="N12" s="1077"/>
      <c r="O12" s="1077"/>
      <c r="P12" s="1077"/>
    </row>
    <row r="13" spans="1:16" s="1078" customFormat="1" ht="16.5" customHeight="1">
      <c r="A13" s="1075" t="s">
        <v>371</v>
      </c>
      <c r="B13" s="1075"/>
      <c r="C13" s="1076"/>
      <c r="D13" s="1076"/>
      <c r="E13" s="1077"/>
      <c r="F13" s="1077"/>
      <c r="G13" s="1077"/>
      <c r="J13" s="1077"/>
      <c r="K13" s="1077"/>
      <c r="L13" s="1077"/>
      <c r="M13" s="1077"/>
      <c r="N13" s="1077"/>
      <c r="O13" s="1077"/>
      <c r="P13" s="1077"/>
    </row>
    <row r="14" spans="1:16" s="1078" customFormat="1" ht="16.5" customHeight="1">
      <c r="A14" s="1075" t="s">
        <v>372</v>
      </c>
      <c r="B14" s="1075"/>
      <c r="C14" s="1076"/>
      <c r="D14" s="1076"/>
      <c r="E14" s="1077"/>
      <c r="F14" s="1077"/>
      <c r="G14" s="1077"/>
      <c r="J14" s="1077"/>
      <c r="K14" s="1077"/>
      <c r="L14" s="1077"/>
      <c r="M14" s="1077"/>
      <c r="N14" s="1077"/>
      <c r="O14" s="1077"/>
      <c r="P14" s="1077"/>
    </row>
    <row r="15" spans="1:16" s="1078" customFormat="1" ht="16.5" customHeight="1">
      <c r="A15" s="1075" t="s">
        <v>373</v>
      </c>
      <c r="B15" s="1075"/>
      <c r="C15" s="1076"/>
      <c r="D15" s="1076"/>
      <c r="E15" s="1077"/>
      <c r="F15" s="1077"/>
      <c r="G15" s="1077"/>
      <c r="J15" s="1077"/>
      <c r="K15" s="1077"/>
      <c r="L15" s="1077"/>
      <c r="M15" s="1077"/>
      <c r="N15" s="1077"/>
      <c r="O15" s="1077"/>
      <c r="P15" s="1077"/>
    </row>
    <row r="16" spans="1:16" s="1078" customFormat="1" ht="16.5" customHeight="1">
      <c r="A16" s="1075" t="s">
        <v>374</v>
      </c>
      <c r="B16" s="1075"/>
      <c r="C16" s="1076"/>
      <c r="D16" s="1076"/>
      <c r="E16" s="1077"/>
      <c r="F16" s="1077"/>
      <c r="G16" s="1077"/>
      <c r="J16" s="1077"/>
      <c r="K16" s="1077"/>
      <c r="L16" s="1077"/>
      <c r="M16" s="1077"/>
      <c r="N16" s="1077"/>
      <c r="O16" s="1077"/>
      <c r="P16" s="1077"/>
    </row>
    <row r="17" spans="1:16" s="1078" customFormat="1" ht="16.5" customHeight="1">
      <c r="A17" s="1075" t="s">
        <v>375</v>
      </c>
      <c r="B17" s="1075"/>
      <c r="C17" s="1076"/>
      <c r="D17" s="1076"/>
      <c r="E17" s="1077"/>
      <c r="F17" s="1077"/>
      <c r="G17" s="1077"/>
      <c r="J17" s="1077"/>
      <c r="K17" s="1077"/>
      <c r="L17" s="1077"/>
      <c r="M17" s="1077"/>
      <c r="N17" s="1077"/>
      <c r="O17" s="1077"/>
      <c r="P17" s="1077"/>
    </row>
    <row r="18" spans="1:16" s="1078" customFormat="1" ht="16.5" customHeight="1">
      <c r="A18" s="1075" t="s">
        <v>376</v>
      </c>
      <c r="B18" s="1075"/>
      <c r="C18" s="1076"/>
      <c r="D18" s="1076"/>
      <c r="E18" s="1077"/>
      <c r="F18" s="1077"/>
      <c r="G18" s="1077"/>
      <c r="J18" s="1077"/>
      <c r="K18" s="1077"/>
      <c r="L18" s="1077"/>
      <c r="M18" s="1077"/>
      <c r="N18" s="1077"/>
      <c r="O18" s="1077"/>
      <c r="P18" s="1077"/>
    </row>
    <row r="19" spans="1:16" s="1078" customFormat="1" ht="16.5" customHeight="1">
      <c r="A19" s="1075" t="s">
        <v>377</v>
      </c>
      <c r="B19" s="1075"/>
      <c r="C19" s="1076"/>
      <c r="D19" s="1076"/>
      <c r="E19" s="1077"/>
      <c r="F19" s="1077"/>
      <c r="G19" s="1077"/>
      <c r="J19" s="1077"/>
      <c r="K19" s="1077"/>
      <c r="L19" s="1077"/>
      <c r="M19" s="1077"/>
      <c r="N19" s="1077"/>
      <c r="O19" s="1077"/>
      <c r="P19" s="1077"/>
    </row>
    <row r="20" spans="1:16" s="1078" customFormat="1" ht="16.5" customHeight="1">
      <c r="A20" s="1075" t="s">
        <v>378</v>
      </c>
      <c r="B20" s="1075"/>
      <c r="C20" s="1076"/>
      <c r="D20" s="1076"/>
      <c r="E20" s="1077"/>
      <c r="F20" s="1077"/>
      <c r="G20" s="1077"/>
      <c r="J20" s="1077"/>
      <c r="K20" s="1077"/>
      <c r="L20" s="1077"/>
      <c r="M20" s="1077"/>
      <c r="N20" s="1077"/>
      <c r="O20" s="1077"/>
      <c r="P20" s="1077"/>
    </row>
    <row r="21" spans="1:16" s="1078" customFormat="1" ht="16.5" customHeight="1">
      <c r="A21" s="1075" t="s">
        <v>379</v>
      </c>
      <c r="B21" s="1075"/>
      <c r="C21" s="1076"/>
      <c r="D21" s="1076"/>
      <c r="E21" s="1077"/>
      <c r="F21" s="1077"/>
      <c r="G21" s="1077"/>
      <c r="J21" s="1077"/>
      <c r="K21" s="1077"/>
      <c r="L21" s="1077"/>
      <c r="M21" s="1077"/>
      <c r="N21" s="1077"/>
      <c r="O21" s="1077"/>
      <c r="P21" s="1077"/>
    </row>
    <row r="22" spans="1:16" s="1078" customFormat="1" ht="16.5" customHeight="1">
      <c r="A22" s="1075" t="s">
        <v>380</v>
      </c>
      <c r="B22" s="1075"/>
      <c r="C22" s="1076"/>
      <c r="D22" s="1076"/>
      <c r="E22" s="1077"/>
      <c r="F22" s="1077"/>
      <c r="G22" s="1077"/>
      <c r="J22" s="1077"/>
      <c r="K22" s="1077"/>
      <c r="L22" s="1077"/>
      <c r="M22" s="1077"/>
      <c r="N22" s="1077"/>
      <c r="O22" s="1077"/>
      <c r="P22" s="1077"/>
    </row>
    <row r="23" spans="1:16" s="1078" customFormat="1" ht="16.5" customHeight="1">
      <c r="A23" s="1075" t="s">
        <v>381</v>
      </c>
      <c r="B23" s="1075"/>
      <c r="C23" s="1076"/>
      <c r="D23" s="1076"/>
      <c r="E23" s="1077"/>
      <c r="F23" s="1077"/>
      <c r="G23" s="1077"/>
      <c r="J23" s="1077"/>
      <c r="K23" s="1077"/>
      <c r="L23" s="1077"/>
      <c r="M23" s="1077"/>
      <c r="N23" s="1077"/>
      <c r="O23" s="1077"/>
      <c r="P23" s="1077"/>
    </row>
    <row r="24" spans="1:16" s="1078" customFormat="1">
      <c r="A24" s="1075" t="s">
        <v>382</v>
      </c>
      <c r="B24" s="1075"/>
      <c r="C24" s="1076"/>
      <c r="D24" s="1076"/>
      <c r="E24" s="1077"/>
      <c r="F24" s="1077"/>
      <c r="G24" s="1077"/>
      <c r="J24" s="1077"/>
      <c r="K24" s="1077"/>
      <c r="L24" s="1077"/>
      <c r="M24" s="1077"/>
      <c r="N24" s="1077"/>
      <c r="O24" s="1077"/>
      <c r="P24" s="1077"/>
    </row>
    <row r="25" spans="1:16" s="1078" customFormat="1">
      <c r="A25" s="1075" t="s">
        <v>383</v>
      </c>
      <c r="B25" s="1075"/>
      <c r="C25" s="1076"/>
      <c r="D25" s="1076"/>
      <c r="E25" s="1077"/>
      <c r="F25" s="1077"/>
      <c r="G25" s="1077"/>
      <c r="J25" s="1077"/>
      <c r="K25" s="1077"/>
      <c r="L25" s="1077"/>
      <c r="M25" s="1077"/>
      <c r="N25" s="1077"/>
      <c r="O25" s="1077"/>
      <c r="P25" s="1077"/>
    </row>
    <row r="26" spans="1:16" s="1078" customFormat="1">
      <c r="A26" s="1075" t="s">
        <v>746</v>
      </c>
      <c r="B26" s="1075"/>
      <c r="C26" s="1076"/>
      <c r="D26" s="1076"/>
      <c r="E26" s="1077"/>
      <c r="F26" s="1077"/>
      <c r="G26" s="1077"/>
      <c r="J26" s="1077"/>
      <c r="K26" s="1077"/>
      <c r="L26" s="1077"/>
      <c r="M26" s="1077"/>
      <c r="N26" s="1077"/>
      <c r="O26" s="1077"/>
      <c r="P26" s="1077"/>
    </row>
    <row r="27" spans="1:16" s="1078" customFormat="1">
      <c r="A27" s="1075" t="s">
        <v>747</v>
      </c>
      <c r="B27" s="1075"/>
      <c r="C27" s="1076"/>
      <c r="D27" s="1076"/>
      <c r="E27" s="1077"/>
      <c r="F27" s="1077"/>
      <c r="G27" s="1077"/>
      <c r="J27" s="1077"/>
      <c r="K27" s="1077"/>
      <c r="L27" s="1077"/>
      <c r="M27" s="1077"/>
      <c r="N27" s="1077"/>
      <c r="O27" s="1077"/>
      <c r="P27" s="1077"/>
    </row>
    <row r="28" spans="1:16" s="1078" customFormat="1">
      <c r="A28" s="1075" t="s">
        <v>748</v>
      </c>
      <c r="B28" s="1075"/>
      <c r="C28" s="1076"/>
      <c r="D28" s="1076"/>
      <c r="E28" s="1077"/>
      <c r="F28" s="1077"/>
      <c r="G28" s="1077"/>
      <c r="J28" s="1077"/>
      <c r="K28" s="1077"/>
      <c r="L28" s="1077"/>
      <c r="M28" s="1077"/>
      <c r="N28" s="1077"/>
      <c r="O28" s="1077"/>
      <c r="P28" s="1077"/>
    </row>
    <row r="29" spans="1:16" s="1078" customFormat="1">
      <c r="A29" s="1075" t="s">
        <v>749</v>
      </c>
      <c r="B29" s="1077"/>
      <c r="C29" s="1077"/>
      <c r="D29" s="1077"/>
      <c r="E29" s="1077"/>
      <c r="F29" s="1077"/>
      <c r="G29" s="1077"/>
      <c r="J29" s="1077"/>
      <c r="K29" s="1077"/>
      <c r="L29" s="1077"/>
      <c r="M29" s="1077"/>
      <c r="N29" s="1077"/>
      <c r="O29" s="1077"/>
      <c r="P29" s="1077"/>
    </row>
    <row r="30" spans="1:16" s="630" customFormat="1" ht="12">
      <c r="A30" s="629"/>
      <c r="B30" s="629"/>
      <c r="C30" s="629"/>
      <c r="D30" s="629"/>
      <c r="E30" s="629"/>
      <c r="F30" s="629"/>
      <c r="G30" s="629"/>
      <c r="J30" s="629"/>
      <c r="K30" s="629"/>
      <c r="L30" s="629"/>
      <c r="M30" s="629"/>
      <c r="N30" s="629"/>
      <c r="O30" s="629"/>
      <c r="P30" s="629"/>
    </row>
    <row r="31" spans="1:16" s="630" customFormat="1" ht="12">
      <c r="A31" s="629"/>
      <c r="B31" s="629"/>
      <c r="C31" s="629"/>
      <c r="D31" s="629"/>
      <c r="E31" s="629"/>
      <c r="F31" s="629"/>
      <c r="G31" s="629"/>
      <c r="J31" s="629"/>
      <c r="K31" s="629"/>
      <c r="L31" s="629"/>
      <c r="M31" s="629"/>
      <c r="N31" s="629"/>
      <c r="O31" s="629"/>
      <c r="P31" s="629"/>
    </row>
    <row r="32" spans="1:16" s="630" customFormat="1" ht="12">
      <c r="A32" s="629"/>
      <c r="B32" s="629"/>
      <c r="C32" s="629"/>
      <c r="D32" s="629"/>
      <c r="E32" s="629"/>
      <c r="F32" s="629"/>
      <c r="G32" s="629"/>
      <c r="J32" s="629"/>
      <c r="K32" s="629"/>
      <c r="L32" s="629"/>
      <c r="M32" s="629"/>
      <c r="N32" s="629"/>
      <c r="O32" s="629"/>
      <c r="P32" s="629"/>
    </row>
    <row r="33" spans="1:16" s="630" customFormat="1" ht="12">
      <c r="A33" s="629"/>
      <c r="B33" s="629"/>
      <c r="C33" s="629"/>
      <c r="D33" s="629"/>
      <c r="E33" s="629"/>
      <c r="F33" s="629"/>
      <c r="G33" s="629"/>
      <c r="J33" s="629"/>
      <c r="K33" s="629"/>
      <c r="L33" s="629"/>
      <c r="M33" s="629"/>
      <c r="N33" s="629"/>
      <c r="O33" s="629"/>
      <c r="P33" s="629"/>
    </row>
    <row r="34" spans="1:16" s="630" customFormat="1" ht="12">
      <c r="A34" s="629"/>
      <c r="B34" s="629"/>
      <c r="C34" s="629"/>
      <c r="D34" s="629"/>
      <c r="E34" s="629"/>
      <c r="F34" s="629"/>
      <c r="G34" s="629"/>
      <c r="J34" s="629"/>
      <c r="K34" s="629"/>
      <c r="L34" s="629"/>
      <c r="M34" s="629"/>
      <c r="N34" s="629"/>
      <c r="O34" s="629"/>
      <c r="P34" s="629"/>
    </row>
    <row r="35" spans="1:16" s="630" customFormat="1" ht="12">
      <c r="A35" s="629"/>
      <c r="B35" s="629"/>
      <c r="C35" s="629"/>
      <c r="D35" s="629"/>
      <c r="E35" s="629"/>
      <c r="F35" s="629"/>
      <c r="G35" s="629"/>
      <c r="J35" s="629"/>
      <c r="K35" s="629"/>
      <c r="L35" s="629"/>
      <c r="M35" s="629"/>
      <c r="N35" s="629"/>
      <c r="O35" s="629"/>
      <c r="P35" s="629"/>
    </row>
    <row r="36" spans="1:16">
      <c r="J36" s="629"/>
    </row>
    <row r="37" spans="1:16">
      <c r="J37" s="629"/>
    </row>
    <row r="39" spans="1:16">
      <c r="J39" s="259"/>
    </row>
    <row r="40" spans="1:16">
      <c r="J40" s="259"/>
    </row>
  </sheetData>
  <phoneticPr fontId="7" type="noConversion"/>
  <printOptions horizontalCentered="1" verticalCentered="1" gridLinesSet="0"/>
  <pageMargins left="0.98425196850393704" right="1.2204724409448819" top="1.9685039370078741" bottom="1.8897637795275593" header="0" footer="0.39370078740157483"/>
  <pageSetup paperSize="9" scale="88" pageOrder="overThenDown" orientation="portrait" verticalDpi="300" r:id="rId1"/>
  <headerFooter alignWithMargins="0">
    <oddHeader xml:space="preserve">&amp;L64&amp;R                                                   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"/>
  <sheetViews>
    <sheetView view="pageBreakPreview" topLeftCell="A4" zoomScaleNormal="100" zoomScaleSheetLayoutView="100" workbookViewId="0">
      <selection activeCell="H19" sqref="H19"/>
    </sheetView>
  </sheetViews>
  <sheetFormatPr defaultRowHeight="14.25"/>
  <cols>
    <col min="1" max="1" width="15.875" style="259" customWidth="1"/>
    <col min="2" max="2" width="15.625" style="359" customWidth="1"/>
    <col min="3" max="4" width="15.625" style="266" customWidth="1"/>
    <col min="5" max="5" width="19.625" style="266" customWidth="1"/>
    <col min="6" max="6" width="17.875" style="266" customWidth="1"/>
    <col min="7" max="7" width="15.625" style="359" customWidth="1"/>
    <col min="8" max="8" width="10.625" style="259" customWidth="1"/>
    <col min="9" max="9" width="12.625" style="259" customWidth="1"/>
    <col min="10" max="10" width="11.625" style="259" customWidth="1"/>
    <col min="11" max="11" width="14.125" style="385" customWidth="1"/>
    <col min="12" max="16384" width="9" style="259"/>
  </cols>
  <sheetData>
    <row r="1" spans="1:11" s="952" customFormat="1" ht="14.1" customHeight="1">
      <c r="A1" s="945" t="s">
        <v>1721</v>
      </c>
      <c r="B1" s="947"/>
      <c r="C1" s="946"/>
      <c r="D1" s="946"/>
      <c r="E1" s="953"/>
      <c r="F1" s="953"/>
      <c r="G1" s="959"/>
      <c r="K1" s="1155" t="s">
        <v>1722</v>
      </c>
    </row>
    <row r="2" spans="1:11" ht="14.1" customHeight="1">
      <c r="A2" s="263"/>
      <c r="B2" s="264"/>
      <c r="C2" s="265"/>
      <c r="D2" s="265"/>
      <c r="K2" s="918"/>
    </row>
    <row r="3" spans="1:11" s="711" customFormat="1" ht="20.100000000000001" customHeight="1">
      <c r="A3" s="1593" t="s">
        <v>378</v>
      </c>
      <c r="B3" s="1593"/>
      <c r="C3" s="1593"/>
      <c r="D3" s="1593"/>
      <c r="E3" s="1593"/>
      <c r="F3" s="1841" t="s">
        <v>1606</v>
      </c>
      <c r="G3" s="1841"/>
      <c r="H3" s="1841"/>
      <c r="I3" s="1841"/>
      <c r="J3" s="1841"/>
      <c r="K3" s="1841"/>
    </row>
    <row r="4" spans="1:11" s="215" customFormat="1" ht="24" customHeight="1">
      <c r="E4" s="1140"/>
      <c r="F4" s="1842"/>
      <c r="G4" s="1842"/>
      <c r="H4" s="1842"/>
      <c r="I4" s="1842"/>
      <c r="J4" s="1842"/>
      <c r="K4" s="1842"/>
    </row>
    <row r="5" spans="1:11" s="267" customFormat="1" ht="18" customHeight="1" thickBot="1">
      <c r="A5" s="267" t="s">
        <v>5</v>
      </c>
      <c r="K5" s="1156" t="s">
        <v>6</v>
      </c>
    </row>
    <row r="6" spans="1:11" s="210" customFormat="1" ht="12" customHeight="1">
      <c r="A6" s="1843" t="s">
        <v>388</v>
      </c>
      <c r="B6" s="1846" t="s">
        <v>1607</v>
      </c>
      <c r="C6" s="1595" t="s">
        <v>1608</v>
      </c>
      <c r="D6" s="1696" t="s">
        <v>1609</v>
      </c>
      <c r="E6" s="1851" t="s">
        <v>7</v>
      </c>
      <c r="F6" s="1851"/>
      <c r="G6" s="1851"/>
      <c r="H6" s="1851"/>
      <c r="I6" s="1853" t="s">
        <v>1610</v>
      </c>
      <c r="J6" s="1856" t="s">
        <v>1611</v>
      </c>
      <c r="K6" s="1859" t="s">
        <v>1068</v>
      </c>
    </row>
    <row r="7" spans="1:11" s="210" customFormat="1" ht="12" customHeight="1">
      <c r="A7" s="1844"/>
      <c r="B7" s="1847"/>
      <c r="C7" s="1849"/>
      <c r="D7" s="1697"/>
      <c r="E7" s="1852"/>
      <c r="F7" s="1852"/>
      <c r="G7" s="1852"/>
      <c r="H7" s="1852"/>
      <c r="I7" s="1854"/>
      <c r="J7" s="1857"/>
      <c r="K7" s="1860"/>
    </row>
    <row r="8" spans="1:11" s="210" customFormat="1" ht="30" customHeight="1">
      <c r="A8" s="1844"/>
      <c r="B8" s="1847"/>
      <c r="C8" s="1849"/>
      <c r="D8" s="1697"/>
      <c r="E8" s="1862" t="s">
        <v>389</v>
      </c>
      <c r="F8" s="1864" t="s">
        <v>1849</v>
      </c>
      <c r="G8" s="1866" t="s">
        <v>1612</v>
      </c>
      <c r="H8" s="1868" t="s">
        <v>390</v>
      </c>
      <c r="I8" s="1854"/>
      <c r="J8" s="1857"/>
      <c r="K8" s="1860"/>
    </row>
    <row r="9" spans="1:11" s="210" customFormat="1" ht="30" customHeight="1">
      <c r="A9" s="1845"/>
      <c r="B9" s="1848"/>
      <c r="C9" s="1850"/>
      <c r="D9" s="1698"/>
      <c r="E9" s="1863"/>
      <c r="F9" s="1865"/>
      <c r="G9" s="1867"/>
      <c r="H9" s="1869"/>
      <c r="I9" s="1855"/>
      <c r="J9" s="1858"/>
      <c r="K9" s="1861"/>
    </row>
    <row r="10" spans="1:11" s="210" customFormat="1" ht="17.100000000000001" customHeight="1">
      <c r="A10" s="1150" t="s">
        <v>1020</v>
      </c>
      <c r="B10" s="354" t="s">
        <v>72</v>
      </c>
      <c r="C10" s="176" t="s">
        <v>72</v>
      </c>
      <c r="D10" s="176" t="s">
        <v>72</v>
      </c>
      <c r="E10" s="176" t="s">
        <v>72</v>
      </c>
      <c r="F10" s="176" t="s">
        <v>72</v>
      </c>
      <c r="G10" s="176" t="s">
        <v>72</v>
      </c>
      <c r="H10" s="176" t="s">
        <v>72</v>
      </c>
      <c r="I10" s="176" t="s">
        <v>72</v>
      </c>
      <c r="J10" s="176" t="s">
        <v>72</v>
      </c>
      <c r="K10" s="361" t="s">
        <v>1020</v>
      </c>
    </row>
    <row r="11" spans="1:11" s="210" customFormat="1" ht="17.100000000000001" customHeight="1">
      <c r="A11" s="1150" t="s">
        <v>8</v>
      </c>
      <c r="B11" s="354" t="s">
        <v>72</v>
      </c>
      <c r="C11" s="176" t="s">
        <v>72</v>
      </c>
      <c r="D11" s="176" t="s">
        <v>72</v>
      </c>
      <c r="E11" s="176" t="s">
        <v>72</v>
      </c>
      <c r="F11" s="176" t="s">
        <v>72</v>
      </c>
      <c r="G11" s="176" t="s">
        <v>72</v>
      </c>
      <c r="H11" s="176" t="s">
        <v>72</v>
      </c>
      <c r="I11" s="176" t="s">
        <v>72</v>
      </c>
      <c r="J11" s="176" t="s">
        <v>72</v>
      </c>
      <c r="K11" s="361" t="s">
        <v>8</v>
      </c>
    </row>
    <row r="12" spans="1:11" s="262" customFormat="1" ht="17.100000000000001" customHeight="1">
      <c r="A12" s="1150" t="s">
        <v>9</v>
      </c>
      <c r="B12" s="354" t="s">
        <v>72</v>
      </c>
      <c r="C12" s="176" t="s">
        <v>72</v>
      </c>
      <c r="D12" s="176" t="s">
        <v>72</v>
      </c>
      <c r="E12" s="176" t="s">
        <v>72</v>
      </c>
      <c r="F12" s="176" t="s">
        <v>72</v>
      </c>
      <c r="G12" s="176" t="s">
        <v>72</v>
      </c>
      <c r="H12" s="176" t="s">
        <v>72</v>
      </c>
      <c r="I12" s="176" t="s">
        <v>72</v>
      </c>
      <c r="J12" s="176" t="s">
        <v>72</v>
      </c>
      <c r="K12" s="361" t="s">
        <v>9</v>
      </c>
    </row>
    <row r="13" spans="1:11" s="210" customFormat="1" ht="17.100000000000001" customHeight="1">
      <c r="A13" s="1150" t="s">
        <v>384</v>
      </c>
      <c r="B13" s="354">
        <v>2202111</v>
      </c>
      <c r="C13" s="176">
        <v>841875</v>
      </c>
      <c r="D13" s="176">
        <v>1359852</v>
      </c>
      <c r="E13" s="176">
        <v>768415</v>
      </c>
      <c r="F13" s="176">
        <v>466503</v>
      </c>
      <c r="G13" s="176">
        <v>79781</v>
      </c>
      <c r="H13" s="176">
        <v>45129</v>
      </c>
      <c r="I13" s="176">
        <v>24</v>
      </c>
      <c r="J13" s="176">
        <v>384</v>
      </c>
      <c r="K13" s="361" t="s">
        <v>384</v>
      </c>
    </row>
    <row r="14" spans="1:11" s="210" customFormat="1" ht="17.100000000000001" customHeight="1">
      <c r="A14" s="1150" t="s">
        <v>406</v>
      </c>
      <c r="B14" s="1069">
        <v>2257836</v>
      </c>
      <c r="C14" s="176">
        <v>727992</v>
      </c>
      <c r="D14" s="176">
        <v>1529844</v>
      </c>
      <c r="E14" s="176">
        <v>966464</v>
      </c>
      <c r="F14" s="176">
        <v>406205</v>
      </c>
      <c r="G14" s="176">
        <v>93559</v>
      </c>
      <c r="H14" s="176">
        <v>55718</v>
      </c>
      <c r="I14" s="176">
        <v>7898</v>
      </c>
      <c r="J14" s="176" t="s">
        <v>1532</v>
      </c>
      <c r="K14" s="361" t="s">
        <v>406</v>
      </c>
    </row>
    <row r="15" spans="1:11" s="262" customFormat="1" ht="17.100000000000001" customHeight="1">
      <c r="A15" s="1152" t="s">
        <v>1232</v>
      </c>
      <c r="B15" s="399">
        <v>2346356</v>
      </c>
      <c r="C15" s="399">
        <v>803604</v>
      </c>
      <c r="D15" s="399">
        <v>1542752</v>
      </c>
      <c r="E15" s="399">
        <v>999835</v>
      </c>
      <c r="F15" s="399">
        <v>384087</v>
      </c>
      <c r="G15" s="399">
        <v>100122</v>
      </c>
      <c r="H15" s="399">
        <v>58708</v>
      </c>
      <c r="I15" s="399">
        <v>0</v>
      </c>
      <c r="J15" s="399">
        <f t="shared" ref="J15" si="0">SUM(J17:J39)</f>
        <v>0</v>
      </c>
      <c r="K15" s="318" t="s">
        <v>1232</v>
      </c>
    </row>
    <row r="16" spans="1:11" s="210" customFormat="1" ht="8.1" customHeight="1">
      <c r="A16" s="179"/>
      <c r="B16" s="400"/>
      <c r="C16" s="400"/>
      <c r="D16" s="400"/>
      <c r="E16" s="400"/>
      <c r="F16" s="400"/>
      <c r="G16" s="400"/>
      <c r="H16" s="400"/>
      <c r="I16" s="400"/>
      <c r="J16" s="400"/>
      <c r="K16" s="713"/>
    </row>
    <row r="17" spans="1:24" s="210" customFormat="1" ht="17.100000000000001" customHeight="1">
      <c r="A17" s="179" t="s">
        <v>143</v>
      </c>
      <c r="B17" s="401">
        <v>445225</v>
      </c>
      <c r="C17" s="402">
        <v>164500</v>
      </c>
      <c r="D17" s="402">
        <v>280725</v>
      </c>
      <c r="E17" s="402">
        <v>152068</v>
      </c>
      <c r="F17" s="402">
        <v>111751</v>
      </c>
      <c r="G17" s="402">
        <v>13441</v>
      </c>
      <c r="H17" s="402">
        <v>3465</v>
      </c>
      <c r="I17" s="403">
        <v>0</v>
      </c>
      <c r="J17" s="404">
        <v>0</v>
      </c>
      <c r="K17" s="365" t="s">
        <v>167</v>
      </c>
    </row>
    <row r="18" spans="1:24" s="210" customFormat="1" ht="17.100000000000001" customHeight="1">
      <c r="A18" s="179" t="s">
        <v>144</v>
      </c>
      <c r="B18" s="401">
        <v>226409</v>
      </c>
      <c r="C18" s="402">
        <v>79039</v>
      </c>
      <c r="D18" s="402">
        <v>147370</v>
      </c>
      <c r="E18" s="402">
        <v>88488</v>
      </c>
      <c r="F18" s="402">
        <v>45022</v>
      </c>
      <c r="G18" s="402">
        <v>8301</v>
      </c>
      <c r="H18" s="402">
        <v>5559</v>
      </c>
      <c r="I18" s="403">
        <v>0</v>
      </c>
      <c r="J18" s="404">
        <v>0</v>
      </c>
      <c r="K18" s="365" t="s">
        <v>186</v>
      </c>
    </row>
    <row r="19" spans="1:24" s="210" customFormat="1" ht="17.100000000000001" customHeight="1">
      <c r="A19" s="179" t="s">
        <v>145</v>
      </c>
      <c r="B19" s="401">
        <v>122089</v>
      </c>
      <c r="C19" s="402">
        <v>41304</v>
      </c>
      <c r="D19" s="402">
        <v>80785</v>
      </c>
      <c r="E19" s="402">
        <v>50003</v>
      </c>
      <c r="F19" s="402">
        <v>23310</v>
      </c>
      <c r="G19" s="402">
        <v>5788</v>
      </c>
      <c r="H19" s="402">
        <v>1684</v>
      </c>
      <c r="I19" s="403">
        <v>0</v>
      </c>
      <c r="J19" s="404">
        <v>0</v>
      </c>
      <c r="K19" s="365" t="s">
        <v>168</v>
      </c>
    </row>
    <row r="20" spans="1:24" s="210" customFormat="1" ht="17.100000000000001" customHeight="1">
      <c r="A20" s="179" t="s">
        <v>146</v>
      </c>
      <c r="B20" s="401">
        <v>149596</v>
      </c>
      <c r="C20" s="402">
        <v>51033</v>
      </c>
      <c r="D20" s="402">
        <v>98563</v>
      </c>
      <c r="E20" s="402">
        <v>63238</v>
      </c>
      <c r="F20" s="402">
        <v>28751</v>
      </c>
      <c r="G20" s="402">
        <v>5789</v>
      </c>
      <c r="H20" s="402">
        <v>785</v>
      </c>
      <c r="I20" s="403">
        <v>0</v>
      </c>
      <c r="J20" s="404">
        <v>0</v>
      </c>
      <c r="K20" s="365" t="s">
        <v>169</v>
      </c>
    </row>
    <row r="21" spans="1:24" s="210" customFormat="1" ht="17.100000000000001" customHeight="1">
      <c r="A21" s="179" t="s">
        <v>147</v>
      </c>
      <c r="B21" s="401">
        <v>354790</v>
      </c>
      <c r="C21" s="402">
        <v>103846</v>
      </c>
      <c r="D21" s="402">
        <v>250944</v>
      </c>
      <c r="E21" s="402">
        <v>148604</v>
      </c>
      <c r="F21" s="402">
        <v>80477</v>
      </c>
      <c r="G21" s="402">
        <v>16164</v>
      </c>
      <c r="H21" s="402">
        <v>5699</v>
      </c>
      <c r="I21" s="403">
        <v>0</v>
      </c>
      <c r="J21" s="404">
        <v>0</v>
      </c>
      <c r="K21" s="365" t="s">
        <v>170</v>
      </c>
    </row>
    <row r="22" spans="1:24" s="210" customFormat="1" ht="17.100000000000001" customHeight="1">
      <c r="A22" s="179" t="s">
        <v>148</v>
      </c>
      <c r="B22" s="401">
        <v>98257</v>
      </c>
      <c r="C22" s="402">
        <v>37978</v>
      </c>
      <c r="D22" s="402">
        <v>60279</v>
      </c>
      <c r="E22" s="402">
        <v>38139</v>
      </c>
      <c r="F22" s="402">
        <v>17974</v>
      </c>
      <c r="G22" s="402">
        <v>3576</v>
      </c>
      <c r="H22" s="402">
        <v>590</v>
      </c>
      <c r="I22" s="403">
        <v>0</v>
      </c>
      <c r="J22" s="404">
        <v>0</v>
      </c>
      <c r="K22" s="365" t="s">
        <v>171</v>
      </c>
    </row>
    <row r="23" spans="1:24" s="210" customFormat="1" ht="17.100000000000001" customHeight="1">
      <c r="A23" s="179" t="s">
        <v>149</v>
      </c>
      <c r="B23" s="401">
        <v>86959</v>
      </c>
      <c r="C23" s="402">
        <v>30285</v>
      </c>
      <c r="D23" s="402">
        <v>56674</v>
      </c>
      <c r="E23" s="402">
        <v>41030</v>
      </c>
      <c r="F23" s="402">
        <v>9913</v>
      </c>
      <c r="G23" s="402">
        <v>4228</v>
      </c>
      <c r="H23" s="402">
        <v>1503</v>
      </c>
      <c r="I23" s="403">
        <v>0</v>
      </c>
      <c r="J23" s="404">
        <v>0</v>
      </c>
      <c r="K23" s="365" t="s">
        <v>172</v>
      </c>
    </row>
    <row r="24" spans="1:24" s="210" customFormat="1" ht="17.100000000000001" customHeight="1">
      <c r="A24" s="179" t="s">
        <v>150</v>
      </c>
      <c r="B24" s="401">
        <v>89737</v>
      </c>
      <c r="C24" s="402">
        <v>29681</v>
      </c>
      <c r="D24" s="402">
        <v>60056</v>
      </c>
      <c r="E24" s="402">
        <v>44542</v>
      </c>
      <c r="F24" s="402">
        <v>12398</v>
      </c>
      <c r="G24" s="402">
        <v>2497</v>
      </c>
      <c r="H24" s="402">
        <v>619</v>
      </c>
      <c r="I24" s="403">
        <v>0</v>
      </c>
      <c r="J24" s="404">
        <v>0</v>
      </c>
      <c r="K24" s="365" t="s">
        <v>173</v>
      </c>
    </row>
    <row r="25" spans="1:24" s="210" customFormat="1" ht="17.100000000000001" customHeight="1">
      <c r="A25" s="179" t="s">
        <v>151</v>
      </c>
      <c r="B25" s="401">
        <v>64856</v>
      </c>
      <c r="C25" s="402">
        <v>24541</v>
      </c>
      <c r="D25" s="402">
        <v>40315</v>
      </c>
      <c r="E25" s="402">
        <v>30190</v>
      </c>
      <c r="F25" s="402">
        <v>6937</v>
      </c>
      <c r="G25" s="402">
        <v>2599</v>
      </c>
      <c r="H25" s="402">
        <v>589</v>
      </c>
      <c r="I25" s="403">
        <v>0</v>
      </c>
      <c r="J25" s="404">
        <v>0</v>
      </c>
      <c r="K25" s="365" t="s">
        <v>187</v>
      </c>
    </row>
    <row r="26" spans="1:24" s="210" customFormat="1" ht="17.100000000000001" customHeight="1">
      <c r="A26" s="179" t="s">
        <v>152</v>
      </c>
      <c r="B26" s="401">
        <v>242150</v>
      </c>
      <c r="C26" s="402">
        <v>83448</v>
      </c>
      <c r="D26" s="402">
        <v>158702</v>
      </c>
      <c r="E26" s="402">
        <v>94270</v>
      </c>
      <c r="F26" s="402">
        <v>28522</v>
      </c>
      <c r="G26" s="402">
        <v>9404</v>
      </c>
      <c r="H26" s="402">
        <v>26506</v>
      </c>
      <c r="I26" s="403">
        <v>0</v>
      </c>
      <c r="J26" s="404">
        <v>0</v>
      </c>
      <c r="K26" s="365" t="s">
        <v>174</v>
      </c>
    </row>
    <row r="27" spans="1:24" s="210" customFormat="1" ht="17.100000000000001" customHeight="1">
      <c r="A27" s="179" t="s">
        <v>153</v>
      </c>
      <c r="B27" s="401">
        <v>20754</v>
      </c>
      <c r="C27" s="402">
        <v>7691</v>
      </c>
      <c r="D27" s="402">
        <v>13063</v>
      </c>
      <c r="E27" s="402">
        <v>11697</v>
      </c>
      <c r="F27" s="402">
        <v>453</v>
      </c>
      <c r="G27" s="402">
        <v>585</v>
      </c>
      <c r="H27" s="402">
        <v>328</v>
      </c>
      <c r="I27" s="403">
        <v>0</v>
      </c>
      <c r="J27" s="404">
        <v>0</v>
      </c>
      <c r="K27" s="365" t="s">
        <v>175</v>
      </c>
    </row>
    <row r="28" spans="1:24" s="210" customFormat="1" ht="17.100000000000001" customHeight="1">
      <c r="A28" s="179" t="s">
        <v>154</v>
      </c>
      <c r="B28" s="401">
        <v>47438</v>
      </c>
      <c r="C28" s="402">
        <v>15707</v>
      </c>
      <c r="D28" s="402">
        <v>31731</v>
      </c>
      <c r="E28" s="402">
        <v>28433</v>
      </c>
      <c r="F28" s="402">
        <v>1973</v>
      </c>
      <c r="G28" s="402">
        <v>1071</v>
      </c>
      <c r="H28" s="402">
        <v>254</v>
      </c>
      <c r="I28" s="403">
        <v>0</v>
      </c>
      <c r="J28" s="404">
        <v>0</v>
      </c>
      <c r="K28" s="365" t="s">
        <v>176</v>
      </c>
    </row>
    <row r="29" spans="1:24" s="210" customFormat="1" ht="17.100000000000001" customHeight="1">
      <c r="A29" s="179" t="s">
        <v>155</v>
      </c>
      <c r="B29" s="401">
        <v>22887</v>
      </c>
      <c r="C29" s="402">
        <v>6112</v>
      </c>
      <c r="D29" s="402">
        <v>16775</v>
      </c>
      <c r="E29" s="402">
        <v>15700</v>
      </c>
      <c r="F29" s="402">
        <v>662</v>
      </c>
      <c r="G29" s="402">
        <v>351</v>
      </c>
      <c r="H29" s="402">
        <v>62</v>
      </c>
      <c r="I29" s="403">
        <v>0</v>
      </c>
      <c r="J29" s="404">
        <v>0</v>
      </c>
      <c r="K29" s="365" t="s">
        <v>177</v>
      </c>
      <c r="X29" s="210">
        <v>1355951</v>
      </c>
    </row>
    <row r="30" spans="1:24" s="210" customFormat="1" ht="17.100000000000001" customHeight="1">
      <c r="A30" s="179" t="s">
        <v>156</v>
      </c>
      <c r="B30" s="401">
        <v>15649</v>
      </c>
      <c r="C30" s="402">
        <v>4641</v>
      </c>
      <c r="D30" s="402">
        <v>11008</v>
      </c>
      <c r="E30" s="402">
        <v>10437</v>
      </c>
      <c r="F30" s="402">
        <v>336</v>
      </c>
      <c r="G30" s="402">
        <v>209</v>
      </c>
      <c r="H30" s="402">
        <v>26</v>
      </c>
      <c r="I30" s="403">
        <v>0</v>
      </c>
      <c r="J30" s="404">
        <v>0</v>
      </c>
      <c r="K30" s="365" t="s">
        <v>178</v>
      </c>
    </row>
    <row r="31" spans="1:24" s="210" customFormat="1" ht="17.100000000000001" customHeight="1">
      <c r="A31" s="179" t="s">
        <v>157</v>
      </c>
      <c r="B31" s="401">
        <v>33293</v>
      </c>
      <c r="C31" s="402">
        <v>13438</v>
      </c>
      <c r="D31" s="402">
        <v>19855</v>
      </c>
      <c r="E31" s="402">
        <v>18078</v>
      </c>
      <c r="F31" s="402">
        <v>1194</v>
      </c>
      <c r="G31" s="402">
        <v>528</v>
      </c>
      <c r="H31" s="402">
        <v>55</v>
      </c>
      <c r="I31" s="403">
        <v>0</v>
      </c>
      <c r="J31" s="404">
        <v>0</v>
      </c>
      <c r="K31" s="365" t="s">
        <v>179</v>
      </c>
    </row>
    <row r="32" spans="1:24" s="210" customFormat="1" ht="17.100000000000001" customHeight="1">
      <c r="A32" s="179" t="s">
        <v>158</v>
      </c>
      <c r="B32" s="401">
        <v>38535</v>
      </c>
      <c r="C32" s="402">
        <v>12877</v>
      </c>
      <c r="D32" s="402">
        <v>25658</v>
      </c>
      <c r="E32" s="402">
        <v>21480</v>
      </c>
      <c r="F32" s="402">
        <v>2029</v>
      </c>
      <c r="G32" s="402">
        <v>679</v>
      </c>
      <c r="H32" s="402">
        <v>1470</v>
      </c>
      <c r="I32" s="403">
        <v>0</v>
      </c>
      <c r="J32" s="404">
        <v>0</v>
      </c>
      <c r="K32" s="365" t="s">
        <v>188</v>
      </c>
    </row>
    <row r="33" spans="1:11" s="210" customFormat="1" ht="17.100000000000001" customHeight="1">
      <c r="A33" s="179" t="s">
        <v>159</v>
      </c>
      <c r="B33" s="401">
        <v>29478</v>
      </c>
      <c r="C33" s="402">
        <v>10485</v>
      </c>
      <c r="D33" s="402">
        <v>18993</v>
      </c>
      <c r="E33" s="402">
        <v>14688</v>
      </c>
      <c r="F33" s="402">
        <v>733</v>
      </c>
      <c r="G33" s="402">
        <v>443</v>
      </c>
      <c r="H33" s="402">
        <v>3129</v>
      </c>
      <c r="I33" s="403">
        <v>0</v>
      </c>
      <c r="J33" s="404">
        <v>0</v>
      </c>
      <c r="K33" s="365" t="s">
        <v>189</v>
      </c>
    </row>
    <row r="34" spans="1:11" s="210" customFormat="1" ht="17.100000000000001" customHeight="1">
      <c r="A34" s="179" t="s">
        <v>160</v>
      </c>
      <c r="B34" s="401">
        <v>36682</v>
      </c>
      <c r="C34" s="402">
        <v>11923</v>
      </c>
      <c r="D34" s="402">
        <v>24759</v>
      </c>
      <c r="E34" s="402">
        <v>21753</v>
      </c>
      <c r="F34" s="402">
        <v>818</v>
      </c>
      <c r="G34" s="402">
        <v>873</v>
      </c>
      <c r="H34" s="402">
        <v>1315</v>
      </c>
      <c r="I34" s="403">
        <v>0</v>
      </c>
      <c r="J34" s="404">
        <v>0</v>
      </c>
      <c r="K34" s="365" t="s">
        <v>180</v>
      </c>
    </row>
    <row r="35" spans="1:11" s="210" customFormat="1" ht="17.100000000000001" customHeight="1">
      <c r="A35" s="179" t="s">
        <v>161</v>
      </c>
      <c r="B35" s="401">
        <v>102278</v>
      </c>
      <c r="C35" s="402">
        <v>34164</v>
      </c>
      <c r="D35" s="402">
        <v>68114</v>
      </c>
      <c r="E35" s="402">
        <v>37430</v>
      </c>
      <c r="F35" s="402">
        <v>4827</v>
      </c>
      <c r="G35" s="402">
        <v>21379</v>
      </c>
      <c r="H35" s="402">
        <v>4478</v>
      </c>
      <c r="I35" s="403">
        <v>0</v>
      </c>
      <c r="J35" s="404">
        <v>0</v>
      </c>
      <c r="K35" s="365" t="s">
        <v>190</v>
      </c>
    </row>
    <row r="36" spans="1:11" s="210" customFormat="1" ht="17.100000000000001" customHeight="1">
      <c r="A36" s="179" t="s">
        <v>162</v>
      </c>
      <c r="B36" s="401">
        <v>39014</v>
      </c>
      <c r="C36" s="402">
        <v>12631</v>
      </c>
      <c r="D36" s="402">
        <v>26383</v>
      </c>
      <c r="E36" s="402">
        <v>23921</v>
      </c>
      <c r="F36" s="402">
        <v>1112</v>
      </c>
      <c r="G36" s="402">
        <v>1203</v>
      </c>
      <c r="H36" s="402">
        <v>147</v>
      </c>
      <c r="I36" s="403">
        <v>0</v>
      </c>
      <c r="J36" s="404">
        <v>0</v>
      </c>
      <c r="K36" s="365" t="s">
        <v>181</v>
      </c>
    </row>
    <row r="37" spans="1:11" s="210" customFormat="1" ht="17.100000000000001" customHeight="1">
      <c r="A37" s="179" t="s">
        <v>163</v>
      </c>
      <c r="B37" s="401">
        <v>28992</v>
      </c>
      <c r="C37" s="402">
        <v>10246</v>
      </c>
      <c r="D37" s="402">
        <v>18746</v>
      </c>
      <c r="E37" s="402">
        <v>17100</v>
      </c>
      <c r="F37" s="402">
        <v>705</v>
      </c>
      <c r="G37" s="402">
        <v>789</v>
      </c>
      <c r="H37" s="402">
        <v>152</v>
      </c>
      <c r="I37" s="403">
        <v>0</v>
      </c>
      <c r="J37" s="404">
        <v>0</v>
      </c>
      <c r="K37" s="365" t="s">
        <v>191</v>
      </c>
    </row>
    <row r="38" spans="1:11" s="210" customFormat="1" ht="17.100000000000001" customHeight="1">
      <c r="A38" s="179" t="s">
        <v>164</v>
      </c>
      <c r="B38" s="401">
        <v>43402</v>
      </c>
      <c r="C38" s="402">
        <v>15873</v>
      </c>
      <c r="D38" s="402">
        <v>27529</v>
      </c>
      <c r="E38" s="402">
        <v>23025</v>
      </c>
      <c r="F38" s="402">
        <v>3986</v>
      </c>
      <c r="G38" s="402">
        <v>225</v>
      </c>
      <c r="H38" s="402">
        <v>293</v>
      </c>
      <c r="I38" s="403">
        <v>0</v>
      </c>
      <c r="J38" s="404">
        <v>0</v>
      </c>
      <c r="K38" s="365" t="s">
        <v>182</v>
      </c>
    </row>
    <row r="39" spans="1:11" s="210" customFormat="1" ht="17.100000000000001" customHeight="1" thickBot="1">
      <c r="A39" s="662" t="s">
        <v>165</v>
      </c>
      <c r="B39" s="925">
        <v>7886</v>
      </c>
      <c r="C39" s="926">
        <v>2161</v>
      </c>
      <c r="D39" s="926">
        <v>5725</v>
      </c>
      <c r="E39" s="926">
        <v>5521</v>
      </c>
      <c r="F39" s="926">
        <v>204</v>
      </c>
      <c r="G39" s="927">
        <v>0</v>
      </c>
      <c r="H39" s="927">
        <v>0</v>
      </c>
      <c r="I39" s="927">
        <v>0</v>
      </c>
      <c r="J39" s="928">
        <v>0</v>
      </c>
      <c r="K39" s="929" t="s">
        <v>192</v>
      </c>
    </row>
    <row r="40" spans="1:11" s="256" customFormat="1" ht="11.1" customHeight="1">
      <c r="A40" s="372" t="s">
        <v>96</v>
      </c>
      <c r="B40" s="373"/>
      <c r="C40" s="372"/>
      <c r="D40" s="374"/>
      <c r="E40" s="374"/>
      <c r="F40" s="374"/>
      <c r="G40" s="377"/>
      <c r="H40" s="377"/>
      <c r="I40" s="374"/>
      <c r="J40" s="374"/>
      <c r="K40" s="375" t="s">
        <v>1613</v>
      </c>
    </row>
    <row r="41" spans="1:11" s="210" customFormat="1" ht="11.25">
      <c r="B41" s="397"/>
      <c r="C41" s="398"/>
      <c r="D41" s="398"/>
      <c r="E41" s="398"/>
      <c r="F41" s="398"/>
      <c r="G41" s="397"/>
      <c r="K41" s="208"/>
    </row>
    <row r="42" spans="1:11" s="210" customFormat="1" ht="11.25">
      <c r="B42" s="397"/>
      <c r="C42" s="398"/>
      <c r="D42" s="398"/>
      <c r="E42" s="398"/>
      <c r="F42" s="398"/>
      <c r="G42" s="397"/>
      <c r="K42" s="398"/>
    </row>
    <row r="43" spans="1:11" s="210" customFormat="1" ht="11.25">
      <c r="B43" s="397"/>
      <c r="C43" s="398"/>
      <c r="D43" s="398"/>
      <c r="E43" s="398"/>
      <c r="F43" s="398"/>
      <c r="G43" s="397"/>
      <c r="K43" s="398"/>
    </row>
    <row r="44" spans="1:11" s="210" customFormat="1" ht="11.25">
      <c r="B44" s="397"/>
      <c r="C44" s="398"/>
      <c r="D44" s="398"/>
      <c r="E44" s="398"/>
      <c r="F44" s="398"/>
      <c r="G44" s="397"/>
      <c r="K44" s="398"/>
    </row>
    <row r="45" spans="1:11" s="210" customFormat="1" ht="11.25">
      <c r="B45" s="397"/>
      <c r="C45" s="398"/>
      <c r="D45" s="398"/>
      <c r="E45" s="398"/>
      <c r="F45" s="398"/>
      <c r="G45" s="397"/>
      <c r="K45" s="398"/>
    </row>
    <row r="46" spans="1:11" s="210" customFormat="1" ht="11.25">
      <c r="B46" s="397"/>
      <c r="C46" s="398"/>
      <c r="D46" s="398"/>
      <c r="E46" s="398"/>
      <c r="F46" s="398"/>
      <c r="G46" s="397"/>
      <c r="K46" s="398"/>
    </row>
    <row r="47" spans="1:11" s="210" customFormat="1" ht="11.25">
      <c r="B47" s="397"/>
      <c r="C47" s="398"/>
      <c r="D47" s="398"/>
      <c r="E47" s="398"/>
      <c r="F47" s="398"/>
      <c r="G47" s="397"/>
      <c r="K47" s="398"/>
    </row>
    <row r="48" spans="1:11" s="210" customFormat="1" ht="11.25">
      <c r="B48" s="397"/>
      <c r="C48" s="398"/>
      <c r="D48" s="398"/>
      <c r="E48" s="398"/>
      <c r="F48" s="398"/>
      <c r="G48" s="397"/>
      <c r="K48" s="398"/>
    </row>
    <row r="49" spans="2:11" s="210" customFormat="1" ht="11.25">
      <c r="B49" s="397"/>
      <c r="C49" s="398"/>
      <c r="D49" s="398"/>
      <c r="E49" s="398"/>
      <c r="F49" s="398"/>
      <c r="G49" s="397"/>
      <c r="K49" s="398"/>
    </row>
    <row r="50" spans="2:11" s="210" customFormat="1" ht="11.25">
      <c r="B50" s="397"/>
      <c r="C50" s="398"/>
      <c r="D50" s="398"/>
      <c r="E50" s="398"/>
      <c r="F50" s="398"/>
      <c r="G50" s="397"/>
      <c r="K50" s="398"/>
    </row>
    <row r="51" spans="2:11" s="210" customFormat="1" ht="11.25">
      <c r="B51" s="397"/>
      <c r="C51" s="398"/>
      <c r="D51" s="398"/>
      <c r="E51" s="398"/>
      <c r="F51" s="398"/>
      <c r="G51" s="397"/>
      <c r="K51" s="398"/>
    </row>
    <row r="52" spans="2:11" s="210" customFormat="1" ht="11.25">
      <c r="B52" s="397"/>
      <c r="C52" s="398"/>
      <c r="D52" s="398"/>
      <c r="E52" s="398"/>
      <c r="F52" s="398"/>
      <c r="G52" s="397"/>
      <c r="K52" s="398"/>
    </row>
    <row r="53" spans="2:11" s="210" customFormat="1" ht="11.25">
      <c r="B53" s="397"/>
      <c r="C53" s="398"/>
      <c r="D53" s="398"/>
      <c r="E53" s="398"/>
      <c r="F53" s="398"/>
      <c r="G53" s="397"/>
      <c r="K53" s="398"/>
    </row>
    <row r="54" spans="2:11" s="210" customFormat="1" ht="11.25">
      <c r="B54" s="397"/>
      <c r="C54" s="398"/>
      <c r="D54" s="398"/>
      <c r="E54" s="398"/>
      <c r="F54" s="398"/>
      <c r="G54" s="397"/>
      <c r="K54" s="398"/>
    </row>
    <row r="55" spans="2:11" s="210" customFormat="1" ht="11.25">
      <c r="B55" s="397"/>
      <c r="C55" s="398"/>
      <c r="D55" s="398"/>
      <c r="E55" s="398"/>
      <c r="F55" s="398"/>
      <c r="G55" s="397"/>
      <c r="K55" s="398"/>
    </row>
    <row r="56" spans="2:11" s="210" customFormat="1" ht="11.25">
      <c r="B56" s="397"/>
      <c r="C56" s="398"/>
      <c r="D56" s="398"/>
      <c r="E56" s="398"/>
      <c r="F56" s="398"/>
      <c r="G56" s="397"/>
      <c r="K56" s="398"/>
    </row>
    <row r="57" spans="2:11" s="210" customFormat="1" ht="11.25">
      <c r="B57" s="397"/>
      <c r="C57" s="398"/>
      <c r="D57" s="398"/>
      <c r="E57" s="398"/>
      <c r="F57" s="398"/>
      <c r="G57" s="397"/>
      <c r="K57" s="398"/>
    </row>
    <row r="58" spans="2:11" s="210" customFormat="1" ht="11.25">
      <c r="B58" s="397"/>
      <c r="C58" s="398"/>
      <c r="D58" s="398"/>
      <c r="E58" s="398"/>
      <c r="F58" s="398"/>
      <c r="G58" s="397"/>
      <c r="K58" s="398"/>
    </row>
    <row r="59" spans="2:11" s="210" customFormat="1" ht="11.25">
      <c r="B59" s="397"/>
      <c r="C59" s="398"/>
      <c r="D59" s="398"/>
      <c r="E59" s="398"/>
      <c r="F59" s="398"/>
      <c r="G59" s="397"/>
      <c r="K59" s="398"/>
    </row>
    <row r="60" spans="2:11" s="381" customFormat="1" ht="11.25">
      <c r="B60" s="382"/>
      <c r="C60" s="383"/>
      <c r="D60" s="383"/>
      <c r="E60" s="383"/>
      <c r="F60" s="383"/>
      <c r="G60" s="382"/>
      <c r="K60" s="384"/>
    </row>
    <row r="61" spans="2:11" s="381" customFormat="1" ht="11.25">
      <c r="B61" s="382"/>
      <c r="C61" s="383"/>
      <c r="D61" s="383"/>
      <c r="E61" s="383"/>
      <c r="F61" s="383"/>
      <c r="G61" s="382"/>
      <c r="K61" s="384"/>
    </row>
    <row r="62" spans="2:11" s="381" customFormat="1" ht="11.25">
      <c r="B62" s="382"/>
      <c r="C62" s="383"/>
      <c r="D62" s="383"/>
      <c r="E62" s="383"/>
      <c r="F62" s="383"/>
      <c r="G62" s="382"/>
      <c r="K62" s="384"/>
    </row>
    <row r="63" spans="2:11" s="381" customFormat="1" ht="11.25">
      <c r="B63" s="382"/>
      <c r="C63" s="383"/>
      <c r="D63" s="383"/>
      <c r="E63" s="383"/>
      <c r="F63" s="383"/>
      <c r="G63" s="382"/>
      <c r="K63" s="384"/>
    </row>
    <row r="64" spans="2:11" s="381" customFormat="1" ht="11.25">
      <c r="B64" s="382"/>
      <c r="C64" s="383"/>
      <c r="D64" s="383"/>
      <c r="E64" s="383"/>
      <c r="F64" s="383"/>
      <c r="G64" s="382"/>
      <c r="K64" s="384"/>
    </row>
    <row r="65" spans="2:11" s="381" customFormat="1" ht="11.25">
      <c r="B65" s="382"/>
      <c r="C65" s="383"/>
      <c r="D65" s="383"/>
      <c r="E65" s="383"/>
      <c r="F65" s="383"/>
      <c r="G65" s="382"/>
      <c r="K65" s="384"/>
    </row>
    <row r="66" spans="2:11" s="381" customFormat="1" ht="11.25">
      <c r="B66" s="382"/>
      <c r="C66" s="383"/>
      <c r="D66" s="383"/>
      <c r="E66" s="383"/>
      <c r="F66" s="383"/>
      <c r="G66" s="382"/>
      <c r="K66" s="384"/>
    </row>
    <row r="67" spans="2:11" s="381" customFormat="1" ht="11.25">
      <c r="B67" s="382"/>
      <c r="C67" s="383"/>
      <c r="D67" s="383"/>
      <c r="E67" s="383"/>
      <c r="F67" s="383"/>
      <c r="G67" s="382"/>
      <c r="K67" s="384"/>
    </row>
    <row r="68" spans="2:11" s="381" customFormat="1" ht="11.25">
      <c r="B68" s="382"/>
      <c r="C68" s="383"/>
      <c r="D68" s="383"/>
      <c r="E68" s="383"/>
      <c r="F68" s="383"/>
      <c r="G68" s="382"/>
      <c r="K68" s="384"/>
    </row>
    <row r="69" spans="2:11" s="381" customFormat="1" ht="11.25">
      <c r="B69" s="382"/>
      <c r="C69" s="383"/>
      <c r="D69" s="383"/>
      <c r="E69" s="383"/>
      <c r="F69" s="383"/>
      <c r="G69" s="382"/>
      <c r="K69" s="384"/>
    </row>
    <row r="70" spans="2:11" s="381" customFormat="1" ht="11.25">
      <c r="B70" s="382"/>
      <c r="C70" s="383"/>
      <c r="D70" s="383"/>
      <c r="E70" s="383"/>
      <c r="F70" s="383"/>
      <c r="G70" s="382"/>
      <c r="K70" s="384"/>
    </row>
    <row r="71" spans="2:11" s="381" customFormat="1" ht="11.25">
      <c r="B71" s="382"/>
      <c r="C71" s="383"/>
      <c r="D71" s="383"/>
      <c r="E71" s="383"/>
      <c r="F71" s="383"/>
      <c r="G71" s="382"/>
      <c r="K71" s="384"/>
    </row>
    <row r="72" spans="2:11" s="381" customFormat="1" ht="11.25">
      <c r="B72" s="382"/>
      <c r="C72" s="383"/>
      <c r="D72" s="383"/>
      <c r="E72" s="383"/>
      <c r="F72" s="383"/>
      <c r="G72" s="382"/>
      <c r="K72" s="384"/>
    </row>
    <row r="73" spans="2:11" s="381" customFormat="1" ht="11.25">
      <c r="B73" s="382"/>
      <c r="C73" s="383"/>
      <c r="D73" s="383"/>
      <c r="E73" s="383"/>
      <c r="F73" s="383"/>
      <c r="G73" s="382"/>
      <c r="K73" s="384"/>
    </row>
    <row r="74" spans="2:11" s="381" customFormat="1" ht="11.25">
      <c r="B74" s="382"/>
      <c r="C74" s="383"/>
      <c r="D74" s="383"/>
      <c r="E74" s="383"/>
      <c r="F74" s="383"/>
      <c r="G74" s="382"/>
      <c r="K74" s="384"/>
    </row>
    <row r="75" spans="2:11" s="381" customFormat="1" ht="11.25">
      <c r="B75" s="382"/>
      <c r="C75" s="383"/>
      <c r="D75" s="383"/>
      <c r="E75" s="383"/>
      <c r="F75" s="383"/>
      <c r="G75" s="382"/>
      <c r="K75" s="384"/>
    </row>
    <row r="76" spans="2:11" s="381" customFormat="1" ht="11.25">
      <c r="B76" s="382"/>
      <c r="C76" s="383"/>
      <c r="D76" s="383"/>
      <c r="E76" s="383"/>
      <c r="F76" s="383"/>
      <c r="G76" s="382"/>
      <c r="K76" s="384"/>
    </row>
    <row r="77" spans="2:11" s="381" customFormat="1" ht="11.25">
      <c r="B77" s="382"/>
      <c r="C77" s="383"/>
      <c r="D77" s="383"/>
      <c r="E77" s="383"/>
      <c r="F77" s="383"/>
      <c r="G77" s="382"/>
      <c r="K77" s="384"/>
    </row>
    <row r="78" spans="2:11" s="381" customFormat="1" ht="11.25">
      <c r="B78" s="382"/>
      <c r="C78" s="383"/>
      <c r="D78" s="383"/>
      <c r="E78" s="383"/>
      <c r="F78" s="383"/>
      <c r="G78" s="382"/>
      <c r="K78" s="384"/>
    </row>
    <row r="79" spans="2:11" s="381" customFormat="1" ht="11.25">
      <c r="B79" s="382"/>
      <c r="C79" s="383"/>
      <c r="D79" s="383"/>
      <c r="E79" s="383"/>
      <c r="F79" s="383"/>
      <c r="G79" s="382"/>
      <c r="K79" s="384"/>
    </row>
    <row r="80" spans="2:11" s="381" customFormat="1" ht="11.25">
      <c r="B80" s="382"/>
      <c r="C80" s="383"/>
      <c r="D80" s="383"/>
      <c r="E80" s="383"/>
      <c r="F80" s="383"/>
      <c r="G80" s="382"/>
      <c r="K80" s="384"/>
    </row>
    <row r="81" spans="2:11" s="381" customFormat="1" ht="11.25">
      <c r="B81" s="382"/>
      <c r="C81" s="383"/>
      <c r="D81" s="383"/>
      <c r="E81" s="383"/>
      <c r="F81" s="383"/>
      <c r="G81" s="382"/>
      <c r="K81" s="384"/>
    </row>
    <row r="82" spans="2:11" s="381" customFormat="1" ht="11.25">
      <c r="B82" s="382"/>
      <c r="C82" s="383"/>
      <c r="D82" s="383"/>
      <c r="E82" s="383"/>
      <c r="F82" s="383"/>
      <c r="G82" s="382"/>
      <c r="K82" s="384"/>
    </row>
    <row r="83" spans="2:11" s="381" customFormat="1" ht="11.25">
      <c r="B83" s="382"/>
      <c r="C83" s="383"/>
      <c r="D83" s="383"/>
      <c r="E83" s="383"/>
      <c r="F83" s="383"/>
      <c r="G83" s="382"/>
      <c r="K83" s="384"/>
    </row>
    <row r="84" spans="2:11" s="381" customFormat="1" ht="11.25">
      <c r="B84" s="382"/>
      <c r="C84" s="383"/>
      <c r="D84" s="383"/>
      <c r="E84" s="383"/>
      <c r="F84" s="383"/>
      <c r="G84" s="382"/>
      <c r="K84" s="384"/>
    </row>
    <row r="85" spans="2:11" s="381" customFormat="1" ht="11.25">
      <c r="B85" s="382"/>
      <c r="C85" s="383"/>
      <c r="D85" s="383"/>
      <c r="E85" s="383"/>
      <c r="F85" s="383"/>
      <c r="G85" s="382"/>
      <c r="K85" s="384"/>
    </row>
    <row r="86" spans="2:11" s="381" customFormat="1" ht="11.25">
      <c r="B86" s="382"/>
      <c r="C86" s="383"/>
      <c r="D86" s="383"/>
      <c r="E86" s="383"/>
      <c r="F86" s="383"/>
      <c r="G86" s="382"/>
      <c r="K86" s="384"/>
    </row>
    <row r="87" spans="2:11" s="381" customFormat="1" ht="11.25">
      <c r="B87" s="382"/>
      <c r="C87" s="383"/>
      <c r="D87" s="383"/>
      <c r="E87" s="383"/>
      <c r="F87" s="383"/>
      <c r="G87" s="382"/>
      <c r="K87" s="384"/>
    </row>
    <row r="88" spans="2:11" s="381" customFormat="1" ht="11.25">
      <c r="B88" s="382"/>
      <c r="C88" s="383"/>
      <c r="D88" s="383"/>
      <c r="E88" s="383"/>
      <c r="F88" s="383"/>
      <c r="G88" s="382"/>
      <c r="K88" s="384"/>
    </row>
    <row r="89" spans="2:11" s="381" customFormat="1" ht="11.25">
      <c r="B89" s="382"/>
      <c r="C89" s="383"/>
      <c r="D89" s="383"/>
      <c r="E89" s="383"/>
      <c r="F89" s="383"/>
      <c r="G89" s="382"/>
      <c r="K89" s="384"/>
    </row>
    <row r="90" spans="2:11" s="381" customFormat="1" ht="11.25">
      <c r="B90" s="382"/>
      <c r="C90" s="383"/>
      <c r="D90" s="383"/>
      <c r="E90" s="383"/>
      <c r="F90" s="383"/>
      <c r="G90" s="382"/>
      <c r="K90" s="384"/>
    </row>
    <row r="91" spans="2:11" s="381" customFormat="1" ht="11.25">
      <c r="B91" s="382"/>
      <c r="C91" s="383"/>
      <c r="D91" s="383"/>
      <c r="E91" s="383"/>
      <c r="F91" s="383"/>
      <c r="G91" s="382"/>
      <c r="K91" s="384"/>
    </row>
    <row r="92" spans="2:11" s="381" customFormat="1" ht="11.25">
      <c r="B92" s="382"/>
      <c r="C92" s="383"/>
      <c r="D92" s="383"/>
      <c r="E92" s="383"/>
      <c r="F92" s="383"/>
      <c r="G92" s="382"/>
      <c r="K92" s="384"/>
    </row>
    <row r="93" spans="2:11" s="381" customFormat="1" ht="11.25">
      <c r="B93" s="382"/>
      <c r="C93" s="383"/>
      <c r="D93" s="383"/>
      <c r="E93" s="383"/>
      <c r="F93" s="383"/>
      <c r="G93" s="382"/>
      <c r="K93" s="384"/>
    </row>
    <row r="94" spans="2:11" s="381" customFormat="1" ht="11.25">
      <c r="B94" s="382"/>
      <c r="C94" s="383"/>
      <c r="D94" s="383"/>
      <c r="E94" s="383"/>
      <c r="F94" s="383"/>
      <c r="G94" s="382"/>
      <c r="K94" s="384"/>
    </row>
    <row r="95" spans="2:11" s="381" customFormat="1" ht="11.25">
      <c r="B95" s="382"/>
      <c r="C95" s="383"/>
      <c r="D95" s="383"/>
      <c r="E95" s="383"/>
      <c r="F95" s="383"/>
      <c r="G95" s="382"/>
      <c r="K95" s="384"/>
    </row>
    <row r="96" spans="2:11" s="381" customFormat="1" ht="11.25">
      <c r="B96" s="382"/>
      <c r="C96" s="383"/>
      <c r="D96" s="383"/>
      <c r="E96" s="383"/>
      <c r="F96" s="383"/>
      <c r="G96" s="382"/>
      <c r="K96" s="384"/>
    </row>
    <row r="97" spans="2:11" s="381" customFormat="1" ht="11.25">
      <c r="B97" s="382"/>
      <c r="C97" s="383"/>
      <c r="D97" s="383"/>
      <c r="E97" s="383"/>
      <c r="F97" s="383"/>
      <c r="G97" s="382"/>
      <c r="K97" s="384"/>
    </row>
    <row r="98" spans="2:11" s="381" customFormat="1" ht="11.25">
      <c r="B98" s="382"/>
      <c r="C98" s="383"/>
      <c r="D98" s="383"/>
      <c r="E98" s="383"/>
      <c r="F98" s="383"/>
      <c r="G98" s="382"/>
      <c r="K98" s="384"/>
    </row>
  </sheetData>
  <sheetProtection selectLockedCells="1"/>
  <mergeCells count="15">
    <mergeCell ref="A3:E3"/>
    <mergeCell ref="F3:K3"/>
    <mergeCell ref="F4:K4"/>
    <mergeCell ref="A6:A9"/>
    <mergeCell ref="B6:B9"/>
    <mergeCell ref="C6:C9"/>
    <mergeCell ref="D6:D9"/>
    <mergeCell ref="E6:H7"/>
    <mergeCell ref="I6:I9"/>
    <mergeCell ref="J6:J9"/>
    <mergeCell ref="K6:K9"/>
    <mergeCell ref="E8:E9"/>
    <mergeCell ref="F8:F9"/>
    <mergeCell ref="G8:G9"/>
    <mergeCell ref="H8:H9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5" max="3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view="pageBreakPreview" zoomScaleNormal="100" zoomScaleSheetLayoutView="100" workbookViewId="0">
      <selection activeCell="AI20" sqref="AI20"/>
    </sheetView>
  </sheetViews>
  <sheetFormatPr defaultRowHeight="14.25"/>
  <cols>
    <col min="1" max="1" width="4.625" style="259" customWidth="1"/>
    <col min="2" max="2" width="7.625" style="259" customWidth="1"/>
    <col min="3" max="3" width="8.625" style="359" customWidth="1"/>
    <col min="4" max="4" width="8.25" style="266" customWidth="1"/>
    <col min="5" max="5" width="7.125" style="359" customWidth="1"/>
    <col min="6" max="6" width="7.125" style="259" customWidth="1"/>
    <col min="7" max="7" width="8.125" style="259" customWidth="1"/>
    <col min="8" max="8" width="7.125" style="259" customWidth="1"/>
    <col min="9" max="9" width="7.125" style="266" customWidth="1"/>
    <col min="10" max="10" width="9" style="266" customWidth="1"/>
    <col min="11" max="11" width="7.625" style="266" customWidth="1"/>
    <col min="12" max="16384" width="9" style="259"/>
  </cols>
  <sheetData>
    <row r="1" spans="1:11" s="952" customFormat="1" ht="14.1" customHeight="1">
      <c r="A1" s="945" t="s">
        <v>1723</v>
      </c>
      <c r="B1" s="945"/>
      <c r="C1" s="947"/>
      <c r="D1" s="953"/>
      <c r="E1" s="959"/>
      <c r="I1" s="953"/>
      <c r="J1" s="953"/>
      <c r="K1" s="953"/>
    </row>
    <row r="2" spans="1:11" ht="14.1" customHeight="1">
      <c r="A2" s="263"/>
      <c r="B2" s="263"/>
      <c r="C2" s="264"/>
    </row>
    <row r="3" spans="1:11" s="711" customFormat="1" ht="20.100000000000001" customHeight="1">
      <c r="A3" s="1593" t="s">
        <v>1889</v>
      </c>
      <c r="B3" s="1593"/>
      <c r="C3" s="1593"/>
      <c r="D3" s="1593"/>
      <c r="E3" s="1593"/>
      <c r="F3" s="1593"/>
      <c r="G3" s="1593"/>
      <c r="H3" s="1593"/>
      <c r="I3" s="1593"/>
      <c r="J3" s="1593"/>
      <c r="K3" s="1593"/>
    </row>
    <row r="4" spans="1:11" s="1058" customFormat="1" ht="30" customHeight="1">
      <c r="A4" s="1874" t="s">
        <v>1614</v>
      </c>
      <c r="B4" s="1874"/>
      <c r="C4" s="1874"/>
      <c r="D4" s="1874"/>
      <c r="E4" s="1874"/>
      <c r="F4" s="1874"/>
      <c r="G4" s="1874"/>
      <c r="H4" s="1874"/>
      <c r="I4" s="1874"/>
      <c r="J4" s="1874"/>
      <c r="K4" s="1874"/>
    </row>
    <row r="5" spans="1:11" s="267" customFormat="1" ht="18" customHeight="1" thickBot="1">
      <c r="A5" s="267" t="s">
        <v>1615</v>
      </c>
      <c r="K5" s="1156" t="s">
        <v>1616</v>
      </c>
    </row>
    <row r="6" spans="1:11" s="210" customFormat="1" ht="24.95" customHeight="1">
      <c r="A6" s="1875" t="s">
        <v>1617</v>
      </c>
      <c r="B6" s="1876"/>
      <c r="C6" s="1879" t="s">
        <v>1618</v>
      </c>
      <c r="D6" s="1881" t="s">
        <v>1619</v>
      </c>
      <c r="E6" s="1883" t="s">
        <v>1620</v>
      </c>
      <c r="F6" s="1884"/>
      <c r="G6" s="1885" t="s">
        <v>1621</v>
      </c>
      <c r="H6" s="1887" t="s">
        <v>1620</v>
      </c>
      <c r="I6" s="1888"/>
      <c r="J6" s="1889" t="s">
        <v>1622</v>
      </c>
      <c r="K6" s="1891" t="s">
        <v>1623</v>
      </c>
    </row>
    <row r="7" spans="1:11" s="210" customFormat="1" ht="30" customHeight="1">
      <c r="A7" s="1877"/>
      <c r="B7" s="1878"/>
      <c r="C7" s="1880"/>
      <c r="D7" s="1882"/>
      <c r="E7" s="386" t="s">
        <v>1624</v>
      </c>
      <c r="F7" s="387" t="s">
        <v>1625</v>
      </c>
      <c r="G7" s="1886"/>
      <c r="H7" s="386" t="s">
        <v>1626</v>
      </c>
      <c r="I7" s="387" t="s">
        <v>1625</v>
      </c>
      <c r="J7" s="1890"/>
      <c r="K7" s="1892"/>
    </row>
    <row r="8" spans="1:11" s="210" customFormat="1" ht="17.45" customHeight="1">
      <c r="A8" s="1870" t="s">
        <v>1627</v>
      </c>
      <c r="B8" s="1871"/>
      <c r="C8" s="690" t="s">
        <v>1628</v>
      </c>
      <c r="D8" s="691" t="s">
        <v>1628</v>
      </c>
      <c r="E8" s="691" t="s">
        <v>1628</v>
      </c>
      <c r="F8" s="691" t="s">
        <v>1628</v>
      </c>
      <c r="G8" s="691" t="s">
        <v>1628</v>
      </c>
      <c r="H8" s="691" t="s">
        <v>1628</v>
      </c>
      <c r="I8" s="691" t="s">
        <v>1628</v>
      </c>
      <c r="J8" s="691" t="s">
        <v>1628</v>
      </c>
      <c r="K8" s="388" t="s">
        <v>1628</v>
      </c>
    </row>
    <row r="9" spans="1:11" s="262" customFormat="1" ht="17.45" customHeight="1">
      <c r="A9" s="1872" t="s">
        <v>1629</v>
      </c>
      <c r="B9" s="1873"/>
      <c r="C9" s="690" t="s">
        <v>1628</v>
      </c>
      <c r="D9" s="691" t="s">
        <v>1628</v>
      </c>
      <c r="E9" s="691" t="s">
        <v>1628</v>
      </c>
      <c r="F9" s="691" t="s">
        <v>1628</v>
      </c>
      <c r="G9" s="691" t="s">
        <v>1628</v>
      </c>
      <c r="H9" s="691" t="s">
        <v>1628</v>
      </c>
      <c r="I9" s="691" t="s">
        <v>1628</v>
      </c>
      <c r="J9" s="691" t="s">
        <v>1628</v>
      </c>
      <c r="K9" s="388" t="s">
        <v>1628</v>
      </c>
    </row>
    <row r="10" spans="1:11" s="210" customFormat="1" ht="17.45" customHeight="1">
      <c r="A10" s="1872" t="s">
        <v>1630</v>
      </c>
      <c r="B10" s="1873"/>
      <c r="C10" s="690" t="s">
        <v>1628</v>
      </c>
      <c r="D10" s="691" t="s">
        <v>1628</v>
      </c>
      <c r="E10" s="691" t="s">
        <v>1628</v>
      </c>
      <c r="F10" s="691" t="s">
        <v>1628</v>
      </c>
      <c r="G10" s="691" t="s">
        <v>1628</v>
      </c>
      <c r="H10" s="691" t="s">
        <v>1628</v>
      </c>
      <c r="I10" s="691" t="s">
        <v>1628</v>
      </c>
      <c r="J10" s="691" t="s">
        <v>1628</v>
      </c>
      <c r="K10" s="388" t="s">
        <v>1628</v>
      </c>
    </row>
    <row r="11" spans="1:11" s="210" customFormat="1" ht="17.45" customHeight="1">
      <c r="A11" s="1873" t="s">
        <v>1631</v>
      </c>
      <c r="B11" s="1873"/>
      <c r="C11" s="691">
        <v>2558461</v>
      </c>
      <c r="D11" s="691">
        <v>153908</v>
      </c>
      <c r="E11" s="691">
        <v>102900</v>
      </c>
      <c r="F11" s="691">
        <v>51088</v>
      </c>
      <c r="G11" s="691">
        <v>45129</v>
      </c>
      <c r="H11" s="691">
        <v>34644</v>
      </c>
      <c r="I11" s="691">
        <v>10485</v>
      </c>
      <c r="J11" s="691">
        <v>2667240</v>
      </c>
      <c r="K11" s="389">
        <v>104</v>
      </c>
    </row>
    <row r="12" spans="1:11" s="210" customFormat="1" ht="17.45" customHeight="1">
      <c r="A12" s="1873" t="s">
        <v>1767</v>
      </c>
      <c r="B12" s="1873"/>
      <c r="C12" s="691">
        <v>2546241</v>
      </c>
      <c r="D12" s="691">
        <v>177186</v>
      </c>
      <c r="E12" s="691">
        <v>130342</v>
      </c>
      <c r="F12" s="691">
        <v>46844</v>
      </c>
      <c r="G12" s="691">
        <v>55718</v>
      </c>
      <c r="H12" s="691">
        <v>43594</v>
      </c>
      <c r="I12" s="691">
        <v>12124</v>
      </c>
      <c r="J12" s="691">
        <v>2667709</v>
      </c>
      <c r="K12" s="389">
        <v>105</v>
      </c>
    </row>
    <row r="13" spans="1:11" s="262" customFormat="1" ht="17.45" customHeight="1">
      <c r="A13" s="1893" t="s">
        <v>1768</v>
      </c>
      <c r="B13" s="1893"/>
      <c r="C13" s="692">
        <v>2608909</v>
      </c>
      <c r="D13" s="692">
        <v>190578</v>
      </c>
      <c r="E13" s="692">
        <v>145275</v>
      </c>
      <c r="F13" s="692">
        <v>45303</v>
      </c>
      <c r="G13" s="692">
        <v>58708</v>
      </c>
      <c r="H13" s="692">
        <v>49587</v>
      </c>
      <c r="I13" s="692">
        <v>9121</v>
      </c>
      <c r="J13" s="692">
        <v>2740779</v>
      </c>
      <c r="K13" s="627">
        <v>105.1</v>
      </c>
    </row>
    <row r="14" spans="1:11" s="210" customFormat="1" ht="18" customHeight="1">
      <c r="A14" s="1894"/>
      <c r="B14" s="1894"/>
      <c r="C14" s="693"/>
      <c r="D14" s="693"/>
      <c r="E14" s="693"/>
      <c r="F14" s="693"/>
      <c r="G14" s="693"/>
      <c r="H14" s="693"/>
      <c r="I14" s="693"/>
      <c r="J14" s="693"/>
      <c r="K14" s="628"/>
    </row>
    <row r="15" spans="1:11" s="210" customFormat="1" ht="17.45" customHeight="1">
      <c r="A15" s="390" t="s">
        <v>143</v>
      </c>
      <c r="B15" s="391" t="s">
        <v>1632</v>
      </c>
      <c r="C15" s="693">
        <v>500544</v>
      </c>
      <c r="D15" s="693">
        <v>12472</v>
      </c>
      <c r="E15" s="693">
        <v>10599</v>
      </c>
      <c r="F15" s="693">
        <v>1873</v>
      </c>
      <c r="G15" s="693">
        <v>16894</v>
      </c>
      <c r="H15" s="693">
        <v>13091</v>
      </c>
      <c r="I15" s="693">
        <v>3803</v>
      </c>
      <c r="J15" s="693">
        <v>496122</v>
      </c>
      <c r="K15" s="628">
        <v>99.1</v>
      </c>
    </row>
    <row r="16" spans="1:11" s="210" customFormat="1" ht="17.45" customHeight="1">
      <c r="A16" s="390" t="s">
        <v>144</v>
      </c>
      <c r="B16" s="391" t="s">
        <v>1633</v>
      </c>
      <c r="C16" s="693">
        <v>249459</v>
      </c>
      <c r="D16" s="693">
        <v>31126</v>
      </c>
      <c r="E16" s="693">
        <v>26784</v>
      </c>
      <c r="F16" s="693">
        <v>4342</v>
      </c>
      <c r="G16" s="693">
        <v>13860</v>
      </c>
      <c r="H16" s="693">
        <v>11565</v>
      </c>
      <c r="I16" s="693">
        <v>2295</v>
      </c>
      <c r="J16" s="693">
        <v>266725</v>
      </c>
      <c r="K16" s="628">
        <v>106.9</v>
      </c>
    </row>
    <row r="17" spans="1:24" s="210" customFormat="1" ht="17.45" customHeight="1">
      <c r="A17" s="390" t="s">
        <v>145</v>
      </c>
      <c r="B17" s="391" t="s">
        <v>1634</v>
      </c>
      <c r="C17" s="693">
        <v>134996</v>
      </c>
      <c r="D17" s="693">
        <v>10850</v>
      </c>
      <c r="E17" s="693">
        <v>8990</v>
      </c>
      <c r="F17" s="693">
        <v>1860</v>
      </c>
      <c r="G17" s="693">
        <v>7472</v>
      </c>
      <c r="H17" s="693">
        <v>6229</v>
      </c>
      <c r="I17" s="693">
        <v>1243</v>
      </c>
      <c r="J17" s="693">
        <v>138374</v>
      </c>
      <c r="K17" s="628">
        <v>102.5</v>
      </c>
    </row>
    <row r="18" spans="1:24" s="210" customFormat="1" ht="17.45" customHeight="1">
      <c r="A18" s="390" t="s">
        <v>146</v>
      </c>
      <c r="B18" s="391" t="s">
        <v>1635</v>
      </c>
      <c r="C18" s="693">
        <v>166005</v>
      </c>
      <c r="D18" s="693">
        <v>5757</v>
      </c>
      <c r="E18" s="693">
        <v>4007</v>
      </c>
      <c r="F18" s="693">
        <v>1750</v>
      </c>
      <c r="G18" s="693">
        <v>6574</v>
      </c>
      <c r="H18" s="693">
        <v>6141</v>
      </c>
      <c r="I18" s="693">
        <v>433</v>
      </c>
      <c r="J18" s="693">
        <v>165188</v>
      </c>
      <c r="K18" s="628">
        <v>99.5</v>
      </c>
    </row>
    <row r="19" spans="1:24" s="210" customFormat="1" ht="17.45" customHeight="1">
      <c r="A19" s="390" t="s">
        <v>147</v>
      </c>
      <c r="B19" s="391" t="s">
        <v>1636</v>
      </c>
      <c r="C19" s="693">
        <v>410129</v>
      </c>
      <c r="D19" s="693">
        <v>48078</v>
      </c>
      <c r="E19" s="693">
        <v>42220</v>
      </c>
      <c r="F19" s="693">
        <v>5858</v>
      </c>
      <c r="G19" s="693">
        <v>21863</v>
      </c>
      <c r="H19" s="693">
        <v>16699</v>
      </c>
      <c r="I19" s="693">
        <v>5164</v>
      </c>
      <c r="J19" s="693">
        <v>436344</v>
      </c>
      <c r="K19" s="628">
        <v>106.4</v>
      </c>
    </row>
    <row r="20" spans="1:24" s="210" customFormat="1" ht="17.45" customHeight="1">
      <c r="A20" s="390" t="s">
        <v>148</v>
      </c>
      <c r="B20" s="391" t="s">
        <v>1637</v>
      </c>
      <c r="C20" s="693">
        <v>107484</v>
      </c>
      <c r="D20" s="693">
        <v>3516</v>
      </c>
      <c r="E20" s="693">
        <v>2581</v>
      </c>
      <c r="F20" s="693">
        <v>935</v>
      </c>
      <c r="G20" s="693">
        <v>4166</v>
      </c>
      <c r="H20" s="693">
        <v>3623</v>
      </c>
      <c r="I20" s="693">
        <v>543</v>
      </c>
      <c r="J20" s="693">
        <v>106834</v>
      </c>
      <c r="K20" s="628">
        <v>99.4</v>
      </c>
    </row>
    <row r="21" spans="1:24" s="210" customFormat="1" ht="17.45" customHeight="1">
      <c r="A21" s="390" t="s">
        <v>149</v>
      </c>
      <c r="B21" s="391" t="s">
        <v>1638</v>
      </c>
      <c r="C21" s="693">
        <v>94321</v>
      </c>
      <c r="D21" s="693">
        <v>15536</v>
      </c>
      <c r="E21" s="693">
        <v>15027</v>
      </c>
      <c r="F21" s="693">
        <v>509</v>
      </c>
      <c r="G21" s="693">
        <v>5731</v>
      </c>
      <c r="H21" s="693">
        <v>4046</v>
      </c>
      <c r="I21" s="693">
        <v>1685</v>
      </c>
      <c r="J21" s="693">
        <v>104126</v>
      </c>
      <c r="K21" s="628">
        <v>110.4</v>
      </c>
    </row>
    <row r="22" spans="1:24" s="210" customFormat="1" ht="17.45" customHeight="1">
      <c r="A22" s="390" t="s">
        <v>150</v>
      </c>
      <c r="B22" s="391" t="s">
        <v>1639</v>
      </c>
      <c r="C22" s="693">
        <v>97359</v>
      </c>
      <c r="D22" s="693">
        <v>5334</v>
      </c>
      <c r="E22" s="693">
        <v>4047</v>
      </c>
      <c r="F22" s="693">
        <v>1287</v>
      </c>
      <c r="G22" s="693">
        <v>3116</v>
      </c>
      <c r="H22" s="693">
        <v>2672</v>
      </c>
      <c r="I22" s="693">
        <v>444</v>
      </c>
      <c r="J22" s="693">
        <v>99577</v>
      </c>
      <c r="K22" s="628">
        <v>102.3</v>
      </c>
    </row>
    <row r="23" spans="1:24" s="210" customFormat="1" ht="17.45" customHeight="1">
      <c r="A23" s="390" t="s">
        <v>151</v>
      </c>
      <c r="B23" s="391" t="s">
        <v>1640</v>
      </c>
      <c r="C23" s="693">
        <v>70859</v>
      </c>
      <c r="D23" s="693">
        <v>3009</v>
      </c>
      <c r="E23" s="693">
        <v>2569</v>
      </c>
      <c r="F23" s="693">
        <v>440</v>
      </c>
      <c r="G23" s="693">
        <v>3188</v>
      </c>
      <c r="H23" s="693">
        <v>2726</v>
      </c>
      <c r="I23" s="693">
        <v>462</v>
      </c>
      <c r="J23" s="693">
        <v>70680</v>
      </c>
      <c r="K23" s="628">
        <v>99.7</v>
      </c>
    </row>
    <row r="24" spans="1:24" s="210" customFormat="1" ht="17.45" customHeight="1">
      <c r="A24" s="390" t="s">
        <v>152</v>
      </c>
      <c r="B24" s="391" t="s">
        <v>1641</v>
      </c>
      <c r="C24" s="693">
        <v>269492</v>
      </c>
      <c r="D24" s="693">
        <v>79779</v>
      </c>
      <c r="E24" s="693">
        <v>39634</v>
      </c>
      <c r="F24" s="693">
        <v>40145</v>
      </c>
      <c r="G24" s="693">
        <v>35910</v>
      </c>
      <c r="H24" s="693">
        <v>31994</v>
      </c>
      <c r="I24" s="693">
        <v>3916</v>
      </c>
      <c r="J24" s="693">
        <v>313361</v>
      </c>
      <c r="K24" s="628">
        <v>116.3</v>
      </c>
    </row>
    <row r="25" spans="1:24" s="210" customFormat="1" ht="17.45" customHeight="1">
      <c r="A25" s="390" t="s">
        <v>153</v>
      </c>
      <c r="B25" s="391" t="s">
        <v>1642</v>
      </c>
      <c r="C25" s="693">
        <v>21765</v>
      </c>
      <c r="D25" s="693">
        <v>3689</v>
      </c>
      <c r="E25" s="693">
        <v>3667</v>
      </c>
      <c r="F25" s="693">
        <v>22</v>
      </c>
      <c r="G25" s="693">
        <v>913</v>
      </c>
      <c r="H25" s="693">
        <v>750</v>
      </c>
      <c r="I25" s="693">
        <v>163</v>
      </c>
      <c r="J25" s="693">
        <v>24541</v>
      </c>
      <c r="K25" s="628">
        <v>112.8</v>
      </c>
    </row>
    <row r="26" spans="1:24" s="210" customFormat="1" ht="17.45" customHeight="1">
      <c r="A26" s="390" t="s">
        <v>154</v>
      </c>
      <c r="B26" s="391" t="s">
        <v>1643</v>
      </c>
      <c r="C26" s="693">
        <v>50110</v>
      </c>
      <c r="D26" s="693">
        <v>3551</v>
      </c>
      <c r="E26" s="693">
        <v>3408</v>
      </c>
      <c r="F26" s="693">
        <v>143</v>
      </c>
      <c r="G26" s="693">
        <v>1325</v>
      </c>
      <c r="H26" s="693">
        <v>989</v>
      </c>
      <c r="I26" s="693">
        <v>336</v>
      </c>
      <c r="J26" s="693">
        <v>52336</v>
      </c>
      <c r="K26" s="628">
        <v>104.4</v>
      </c>
    </row>
    <row r="27" spans="1:24" s="210" customFormat="1" ht="17.45" customHeight="1">
      <c r="A27" s="390" t="s">
        <v>155</v>
      </c>
      <c r="B27" s="391" t="s">
        <v>1644</v>
      </c>
      <c r="C27" s="693">
        <v>24391</v>
      </c>
      <c r="D27" s="693">
        <v>2241</v>
      </c>
      <c r="E27" s="693">
        <v>2218</v>
      </c>
      <c r="F27" s="693">
        <v>23</v>
      </c>
      <c r="G27" s="693">
        <v>413</v>
      </c>
      <c r="H27" s="693">
        <v>308</v>
      </c>
      <c r="I27" s="693">
        <v>105</v>
      </c>
      <c r="J27" s="693">
        <v>26219</v>
      </c>
      <c r="K27" s="628">
        <v>107.5</v>
      </c>
    </row>
    <row r="28" spans="1:24" s="210" customFormat="1" ht="17.45" customHeight="1">
      <c r="A28" s="390" t="s">
        <v>156</v>
      </c>
      <c r="B28" s="391" t="s">
        <v>1645</v>
      </c>
      <c r="C28" s="693">
        <v>16753</v>
      </c>
      <c r="D28" s="693">
        <v>760</v>
      </c>
      <c r="E28" s="693">
        <v>727</v>
      </c>
      <c r="F28" s="693">
        <v>33</v>
      </c>
      <c r="G28" s="693">
        <v>235</v>
      </c>
      <c r="H28" s="693">
        <v>168</v>
      </c>
      <c r="I28" s="693">
        <v>67</v>
      </c>
      <c r="J28" s="693">
        <v>17278</v>
      </c>
      <c r="K28" s="628">
        <v>103.1</v>
      </c>
    </row>
    <row r="29" spans="1:24" s="210" customFormat="1" ht="17.45" customHeight="1">
      <c r="A29" s="390" t="s">
        <v>157</v>
      </c>
      <c r="B29" s="391" t="s">
        <v>1646</v>
      </c>
      <c r="C29" s="693">
        <v>35596</v>
      </c>
      <c r="D29" s="693">
        <v>2034</v>
      </c>
      <c r="E29" s="693">
        <v>2009</v>
      </c>
      <c r="F29" s="693">
        <v>25</v>
      </c>
      <c r="G29" s="693">
        <v>582</v>
      </c>
      <c r="H29" s="693">
        <v>488</v>
      </c>
      <c r="I29" s="693">
        <v>94</v>
      </c>
      <c r="J29" s="693">
        <v>37048</v>
      </c>
      <c r="K29" s="628">
        <v>104.1</v>
      </c>
      <c r="X29" s="210">
        <v>1355951</v>
      </c>
    </row>
    <row r="30" spans="1:24" s="210" customFormat="1" ht="17.45" customHeight="1">
      <c r="A30" s="390" t="s">
        <v>158</v>
      </c>
      <c r="B30" s="391" t="s">
        <v>1647</v>
      </c>
      <c r="C30" s="693">
        <v>40699</v>
      </c>
      <c r="D30" s="693">
        <v>4898</v>
      </c>
      <c r="E30" s="693">
        <v>4590</v>
      </c>
      <c r="F30" s="693">
        <v>308</v>
      </c>
      <c r="G30" s="693">
        <v>2149</v>
      </c>
      <c r="H30" s="693">
        <v>1745</v>
      </c>
      <c r="I30" s="693">
        <v>404</v>
      </c>
      <c r="J30" s="693">
        <v>43448</v>
      </c>
      <c r="K30" s="628">
        <v>106.8</v>
      </c>
    </row>
    <row r="31" spans="1:24" s="210" customFormat="1" ht="17.45" customHeight="1">
      <c r="A31" s="390" t="s">
        <v>159</v>
      </c>
      <c r="B31" s="391" t="s">
        <v>1648</v>
      </c>
      <c r="C31" s="693">
        <v>32176</v>
      </c>
      <c r="D31" s="693">
        <v>8927</v>
      </c>
      <c r="E31" s="693">
        <v>8857</v>
      </c>
      <c r="F31" s="693">
        <v>70</v>
      </c>
      <c r="G31" s="693">
        <v>3572</v>
      </c>
      <c r="H31" s="693">
        <v>3031</v>
      </c>
      <c r="I31" s="693">
        <v>541</v>
      </c>
      <c r="J31" s="693">
        <v>37531</v>
      </c>
      <c r="K31" s="628">
        <v>116.6</v>
      </c>
    </row>
    <row r="32" spans="1:24" s="210" customFormat="1" ht="17.45" customHeight="1">
      <c r="A32" s="390" t="s">
        <v>160</v>
      </c>
      <c r="B32" s="391" t="s">
        <v>1649</v>
      </c>
      <c r="C32" s="693">
        <v>39337</v>
      </c>
      <c r="D32" s="693">
        <v>9947</v>
      </c>
      <c r="E32" s="693">
        <v>9820</v>
      </c>
      <c r="F32" s="693">
        <v>127</v>
      </c>
      <c r="G32" s="693">
        <v>2181</v>
      </c>
      <c r="H32" s="693">
        <v>1737</v>
      </c>
      <c r="I32" s="693">
        <v>444</v>
      </c>
      <c r="J32" s="693">
        <v>47103</v>
      </c>
      <c r="K32" s="628">
        <v>119.7</v>
      </c>
    </row>
    <row r="33" spans="1:11" s="210" customFormat="1" ht="17.45" customHeight="1">
      <c r="A33" s="390" t="s">
        <v>161</v>
      </c>
      <c r="B33" s="391" t="s">
        <v>1650</v>
      </c>
      <c r="C33" s="693">
        <v>117646</v>
      </c>
      <c r="D33" s="693">
        <v>31426</v>
      </c>
      <c r="E33" s="693">
        <v>29663</v>
      </c>
      <c r="F33" s="693">
        <v>1763</v>
      </c>
      <c r="G33" s="693">
        <v>25845</v>
      </c>
      <c r="H33" s="693">
        <v>23024</v>
      </c>
      <c r="I33" s="693">
        <v>2821</v>
      </c>
      <c r="J33" s="693">
        <v>123227</v>
      </c>
      <c r="K33" s="628">
        <v>104.7</v>
      </c>
    </row>
    <row r="34" spans="1:11" s="210" customFormat="1" ht="17.45" customHeight="1">
      <c r="A34" s="390" t="s">
        <v>162</v>
      </c>
      <c r="B34" s="391" t="s">
        <v>1651</v>
      </c>
      <c r="C34" s="693">
        <v>42080</v>
      </c>
      <c r="D34" s="693">
        <v>2898</v>
      </c>
      <c r="E34" s="693">
        <v>2761</v>
      </c>
      <c r="F34" s="693">
        <v>137</v>
      </c>
      <c r="G34" s="693">
        <v>1350</v>
      </c>
      <c r="H34" s="693">
        <v>1075</v>
      </c>
      <c r="I34" s="693">
        <v>275</v>
      </c>
      <c r="J34" s="693">
        <v>43628</v>
      </c>
      <c r="K34" s="628">
        <v>103.7</v>
      </c>
    </row>
    <row r="35" spans="1:11" s="210" customFormat="1" ht="17.45" customHeight="1">
      <c r="A35" s="390" t="s">
        <v>163</v>
      </c>
      <c r="B35" s="391" t="s">
        <v>1652</v>
      </c>
      <c r="C35" s="693">
        <v>31264</v>
      </c>
      <c r="D35" s="693">
        <v>2798</v>
      </c>
      <c r="E35" s="693">
        <v>2738</v>
      </c>
      <c r="F35" s="693">
        <v>60</v>
      </c>
      <c r="G35" s="693">
        <v>939</v>
      </c>
      <c r="H35" s="693">
        <v>736</v>
      </c>
      <c r="I35" s="693">
        <v>203</v>
      </c>
      <c r="J35" s="693">
        <v>33123</v>
      </c>
      <c r="K35" s="628">
        <v>105.9</v>
      </c>
    </row>
    <row r="36" spans="1:11" s="210" customFormat="1" ht="17.45" customHeight="1">
      <c r="A36" s="390" t="s">
        <v>164</v>
      </c>
      <c r="B36" s="391" t="s">
        <v>1653</v>
      </c>
      <c r="C36" s="693">
        <v>47954</v>
      </c>
      <c r="D36" s="693">
        <v>2069</v>
      </c>
      <c r="E36" s="693">
        <v>2054</v>
      </c>
      <c r="F36" s="693">
        <v>15</v>
      </c>
      <c r="G36" s="693">
        <v>518</v>
      </c>
      <c r="H36" s="693">
        <v>416</v>
      </c>
      <c r="I36" s="693">
        <v>102</v>
      </c>
      <c r="J36" s="693">
        <v>49505</v>
      </c>
      <c r="K36" s="628">
        <v>103.2</v>
      </c>
    </row>
    <row r="37" spans="1:11" s="210" customFormat="1" ht="17.45" customHeight="1" thickBot="1">
      <c r="A37" s="390" t="s">
        <v>165</v>
      </c>
      <c r="B37" s="930" t="s">
        <v>1654</v>
      </c>
      <c r="C37" s="693">
        <v>8490</v>
      </c>
      <c r="D37" s="693">
        <v>0</v>
      </c>
      <c r="E37" s="693">
        <v>0</v>
      </c>
      <c r="F37" s="693">
        <v>0</v>
      </c>
      <c r="G37" s="693">
        <v>0</v>
      </c>
      <c r="H37" s="693">
        <v>0</v>
      </c>
      <c r="I37" s="693">
        <v>0</v>
      </c>
      <c r="J37" s="693">
        <v>8490</v>
      </c>
      <c r="K37" s="628">
        <v>100</v>
      </c>
    </row>
    <row r="38" spans="1:11" s="393" customFormat="1" ht="11.1" customHeight="1">
      <c r="A38" s="355" t="s">
        <v>1655</v>
      </c>
      <c r="B38" s="355"/>
      <c r="C38" s="356"/>
      <c r="D38" s="357"/>
      <c r="E38" s="392"/>
      <c r="F38" s="392"/>
      <c r="G38" s="357"/>
      <c r="H38" s="357"/>
      <c r="I38" s="357"/>
      <c r="J38" s="357"/>
      <c r="K38" s="1159" t="s">
        <v>1656</v>
      </c>
    </row>
    <row r="39" spans="1:11" s="210" customFormat="1" ht="11.25">
      <c r="C39" s="397"/>
      <c r="D39" s="398"/>
      <c r="E39" s="397"/>
      <c r="I39" s="398"/>
      <c r="J39" s="398"/>
      <c r="K39" s="398"/>
    </row>
    <row r="40" spans="1:11" s="210" customFormat="1" ht="11.25">
      <c r="C40" s="397"/>
      <c r="D40" s="398"/>
      <c r="E40" s="397"/>
      <c r="I40" s="398"/>
      <c r="J40" s="398"/>
      <c r="K40" s="398"/>
    </row>
    <row r="41" spans="1:11" s="210" customFormat="1" ht="11.25">
      <c r="C41" s="397"/>
      <c r="D41" s="398"/>
      <c r="E41" s="397"/>
      <c r="I41" s="398"/>
      <c r="J41" s="398"/>
      <c r="K41" s="398"/>
    </row>
    <row r="42" spans="1:11" s="210" customFormat="1" ht="11.25">
      <c r="C42" s="397"/>
      <c r="D42" s="398"/>
      <c r="E42" s="397"/>
      <c r="I42" s="398"/>
      <c r="J42" s="398"/>
      <c r="K42" s="398"/>
    </row>
    <row r="43" spans="1:11" s="210" customFormat="1" ht="11.25">
      <c r="C43" s="397"/>
      <c r="D43" s="398"/>
      <c r="E43" s="397"/>
      <c r="I43" s="398"/>
      <c r="J43" s="398"/>
      <c r="K43" s="398"/>
    </row>
    <row r="44" spans="1:11" s="210" customFormat="1" ht="11.25">
      <c r="C44" s="397"/>
      <c r="D44" s="398"/>
      <c r="E44" s="397"/>
      <c r="I44" s="398"/>
      <c r="J44" s="398"/>
      <c r="K44" s="398"/>
    </row>
    <row r="45" spans="1:11" s="210" customFormat="1" ht="11.25">
      <c r="C45" s="397"/>
      <c r="D45" s="398"/>
      <c r="E45" s="397"/>
      <c r="I45" s="398"/>
      <c r="J45" s="398"/>
      <c r="K45" s="398"/>
    </row>
    <row r="46" spans="1:11" s="210" customFormat="1" ht="11.25">
      <c r="C46" s="397"/>
      <c r="D46" s="398"/>
      <c r="E46" s="397"/>
      <c r="I46" s="398"/>
      <c r="J46" s="398"/>
      <c r="K46" s="398"/>
    </row>
    <row r="47" spans="1:11" s="210" customFormat="1" ht="11.25">
      <c r="C47" s="397"/>
      <c r="D47" s="398"/>
      <c r="E47" s="397"/>
      <c r="I47" s="398"/>
      <c r="J47" s="398"/>
      <c r="K47" s="398"/>
    </row>
    <row r="48" spans="1:11" s="210" customFormat="1" ht="11.25">
      <c r="C48" s="397"/>
      <c r="D48" s="398"/>
      <c r="E48" s="397"/>
      <c r="I48" s="398"/>
      <c r="J48" s="398"/>
      <c r="K48" s="398"/>
    </row>
    <row r="49" spans="3:11" s="210" customFormat="1" ht="11.25">
      <c r="C49" s="397"/>
      <c r="D49" s="398"/>
      <c r="E49" s="397"/>
      <c r="I49" s="398"/>
      <c r="J49" s="398"/>
      <c r="K49" s="398"/>
    </row>
    <row r="50" spans="3:11" s="210" customFormat="1" ht="11.25">
      <c r="C50" s="397"/>
      <c r="D50" s="398"/>
      <c r="E50" s="397"/>
      <c r="I50" s="398"/>
      <c r="J50" s="398"/>
      <c r="K50" s="398"/>
    </row>
    <row r="51" spans="3:11" s="210" customFormat="1" ht="11.25">
      <c r="C51" s="397"/>
      <c r="D51" s="398"/>
      <c r="E51" s="397"/>
      <c r="I51" s="398"/>
      <c r="J51" s="398"/>
      <c r="K51" s="398"/>
    </row>
    <row r="52" spans="3:11" s="210" customFormat="1" ht="11.25">
      <c r="C52" s="397"/>
      <c r="D52" s="398"/>
      <c r="E52" s="397"/>
      <c r="I52" s="398"/>
      <c r="J52" s="398"/>
      <c r="K52" s="398"/>
    </row>
    <row r="53" spans="3:11" s="210" customFormat="1" ht="11.25">
      <c r="C53" s="397"/>
      <c r="D53" s="398"/>
      <c r="E53" s="397"/>
      <c r="I53" s="398"/>
      <c r="J53" s="398"/>
      <c r="K53" s="398"/>
    </row>
    <row r="54" spans="3:11" s="210" customFormat="1" ht="11.25">
      <c r="C54" s="397"/>
      <c r="D54" s="398"/>
      <c r="E54" s="397"/>
      <c r="I54" s="398"/>
      <c r="J54" s="398"/>
      <c r="K54" s="398"/>
    </row>
    <row r="55" spans="3:11" s="210" customFormat="1" ht="11.25">
      <c r="C55" s="397"/>
      <c r="D55" s="398"/>
      <c r="E55" s="397"/>
      <c r="I55" s="398"/>
      <c r="J55" s="398"/>
      <c r="K55" s="398"/>
    </row>
    <row r="56" spans="3:11" s="210" customFormat="1" ht="11.25">
      <c r="C56" s="397"/>
      <c r="D56" s="398"/>
      <c r="E56" s="397"/>
      <c r="I56" s="398"/>
      <c r="J56" s="398"/>
      <c r="K56" s="398"/>
    </row>
    <row r="57" spans="3:11" s="210" customFormat="1" ht="11.25">
      <c r="C57" s="397"/>
      <c r="D57" s="398"/>
      <c r="E57" s="397"/>
      <c r="I57" s="398"/>
      <c r="J57" s="398"/>
      <c r="K57" s="398"/>
    </row>
    <row r="58" spans="3:11" s="210" customFormat="1" ht="11.25">
      <c r="C58" s="397"/>
      <c r="D58" s="398"/>
      <c r="E58" s="397"/>
      <c r="I58" s="398"/>
      <c r="J58" s="398"/>
      <c r="K58" s="398"/>
    </row>
    <row r="59" spans="3:11" s="210" customFormat="1" ht="11.25">
      <c r="C59" s="397"/>
      <c r="D59" s="398"/>
      <c r="E59" s="397"/>
      <c r="I59" s="398"/>
      <c r="J59" s="398"/>
      <c r="K59" s="398"/>
    </row>
    <row r="60" spans="3:11" s="210" customFormat="1" ht="11.25">
      <c r="C60" s="397"/>
      <c r="D60" s="398"/>
      <c r="E60" s="397"/>
      <c r="I60" s="398"/>
      <c r="J60" s="398"/>
      <c r="K60" s="398"/>
    </row>
    <row r="61" spans="3:11" s="210" customFormat="1" ht="11.25">
      <c r="C61" s="397"/>
      <c r="D61" s="398"/>
      <c r="E61" s="397"/>
      <c r="I61" s="398"/>
      <c r="J61" s="398"/>
      <c r="K61" s="398"/>
    </row>
    <row r="62" spans="3:11" s="210" customFormat="1" ht="11.25">
      <c r="C62" s="397"/>
      <c r="D62" s="398"/>
      <c r="E62" s="397"/>
      <c r="I62" s="398"/>
      <c r="J62" s="398"/>
      <c r="K62" s="398"/>
    </row>
    <row r="63" spans="3:11" s="210" customFormat="1" ht="11.25">
      <c r="C63" s="397"/>
      <c r="D63" s="398"/>
      <c r="E63" s="397"/>
      <c r="I63" s="398"/>
      <c r="J63" s="398"/>
      <c r="K63" s="398"/>
    </row>
    <row r="64" spans="3:11" s="210" customFormat="1" ht="11.25">
      <c r="C64" s="397"/>
      <c r="D64" s="398"/>
      <c r="E64" s="397"/>
      <c r="I64" s="398"/>
      <c r="J64" s="398"/>
      <c r="K64" s="398"/>
    </row>
    <row r="65" spans="3:11" s="210" customFormat="1" ht="11.25">
      <c r="C65" s="397"/>
      <c r="D65" s="398"/>
      <c r="E65" s="397"/>
      <c r="I65" s="398"/>
      <c r="J65" s="398"/>
      <c r="K65" s="398"/>
    </row>
    <row r="66" spans="3:11" s="210" customFormat="1" ht="11.25">
      <c r="C66" s="397"/>
      <c r="D66" s="398"/>
      <c r="E66" s="397"/>
      <c r="I66" s="398"/>
      <c r="J66" s="398"/>
      <c r="K66" s="398"/>
    </row>
    <row r="67" spans="3:11" s="210" customFormat="1" ht="11.25">
      <c r="C67" s="397"/>
      <c r="D67" s="398"/>
      <c r="E67" s="397"/>
      <c r="I67" s="398"/>
      <c r="J67" s="398"/>
      <c r="K67" s="398"/>
    </row>
    <row r="68" spans="3:11" s="210" customFormat="1" ht="11.25">
      <c r="C68" s="397"/>
      <c r="D68" s="398"/>
      <c r="E68" s="397"/>
      <c r="I68" s="398"/>
      <c r="J68" s="398"/>
      <c r="K68" s="398"/>
    </row>
    <row r="69" spans="3:11" s="210" customFormat="1" ht="11.25">
      <c r="C69" s="397"/>
      <c r="D69" s="398"/>
      <c r="E69" s="397"/>
      <c r="I69" s="398"/>
      <c r="J69" s="398"/>
      <c r="K69" s="398"/>
    </row>
    <row r="70" spans="3:11" s="210" customFormat="1" ht="11.25">
      <c r="C70" s="397"/>
      <c r="D70" s="398"/>
      <c r="E70" s="397"/>
      <c r="I70" s="398"/>
      <c r="J70" s="398"/>
      <c r="K70" s="398"/>
    </row>
    <row r="71" spans="3:11" s="210" customFormat="1" ht="11.25">
      <c r="C71" s="397"/>
      <c r="D71" s="398"/>
      <c r="E71" s="397"/>
      <c r="I71" s="398"/>
      <c r="J71" s="398"/>
      <c r="K71" s="398"/>
    </row>
    <row r="72" spans="3:11" s="210" customFormat="1" ht="11.25">
      <c r="C72" s="397"/>
      <c r="D72" s="398"/>
      <c r="E72" s="397"/>
      <c r="I72" s="398"/>
      <c r="J72" s="398"/>
      <c r="K72" s="398"/>
    </row>
    <row r="73" spans="3:11" s="210" customFormat="1" ht="11.25">
      <c r="C73" s="397"/>
      <c r="D73" s="398"/>
      <c r="E73" s="397"/>
      <c r="I73" s="398"/>
      <c r="J73" s="398"/>
      <c r="K73" s="398"/>
    </row>
    <row r="74" spans="3:11" s="210" customFormat="1" ht="11.25">
      <c r="C74" s="397"/>
      <c r="D74" s="398"/>
      <c r="E74" s="397"/>
      <c r="I74" s="398"/>
      <c r="J74" s="398"/>
      <c r="K74" s="398"/>
    </row>
    <row r="75" spans="3:11" s="210" customFormat="1" ht="11.25">
      <c r="C75" s="397"/>
      <c r="D75" s="398"/>
      <c r="E75" s="397"/>
      <c r="I75" s="398"/>
      <c r="J75" s="398"/>
      <c r="K75" s="398"/>
    </row>
    <row r="76" spans="3:11" s="381" customFormat="1" ht="11.25">
      <c r="C76" s="382"/>
      <c r="D76" s="383"/>
      <c r="E76" s="382"/>
      <c r="I76" s="383"/>
      <c r="J76" s="383"/>
      <c r="K76" s="383"/>
    </row>
    <row r="77" spans="3:11" s="381" customFormat="1" ht="11.25">
      <c r="C77" s="382"/>
      <c r="D77" s="383"/>
      <c r="E77" s="382"/>
      <c r="I77" s="383"/>
      <c r="J77" s="383"/>
      <c r="K77" s="383"/>
    </row>
    <row r="78" spans="3:11" s="381" customFormat="1" ht="11.25">
      <c r="C78" s="382"/>
      <c r="D78" s="383"/>
      <c r="E78" s="382"/>
      <c r="I78" s="383"/>
      <c r="J78" s="383"/>
      <c r="K78" s="383"/>
    </row>
    <row r="79" spans="3:11" s="381" customFormat="1" ht="11.25">
      <c r="C79" s="382"/>
      <c r="D79" s="383"/>
      <c r="E79" s="382"/>
      <c r="I79" s="383"/>
      <c r="J79" s="383"/>
      <c r="K79" s="383"/>
    </row>
    <row r="80" spans="3:11" s="381" customFormat="1" ht="11.25">
      <c r="C80" s="382"/>
      <c r="D80" s="383"/>
      <c r="E80" s="382"/>
      <c r="I80" s="383"/>
      <c r="J80" s="383"/>
      <c r="K80" s="383"/>
    </row>
    <row r="81" spans="3:11" s="381" customFormat="1" ht="11.25">
      <c r="C81" s="382"/>
      <c r="D81" s="383"/>
      <c r="E81" s="382"/>
      <c r="I81" s="383"/>
      <c r="J81" s="383"/>
      <c r="K81" s="383"/>
    </row>
    <row r="82" spans="3:11" s="381" customFormat="1" ht="11.25">
      <c r="C82" s="382"/>
      <c r="D82" s="383"/>
      <c r="E82" s="382"/>
      <c r="I82" s="383"/>
      <c r="J82" s="383"/>
      <c r="K82" s="383"/>
    </row>
    <row r="83" spans="3:11" s="381" customFormat="1" ht="11.25">
      <c r="C83" s="382"/>
      <c r="D83" s="383"/>
      <c r="E83" s="382"/>
      <c r="I83" s="383"/>
      <c r="J83" s="383"/>
      <c r="K83" s="383"/>
    </row>
    <row r="84" spans="3:11" s="381" customFormat="1" ht="11.25">
      <c r="C84" s="382"/>
      <c r="D84" s="383"/>
      <c r="E84" s="382"/>
      <c r="I84" s="383"/>
      <c r="J84" s="383"/>
      <c r="K84" s="383"/>
    </row>
    <row r="85" spans="3:11" s="381" customFormat="1" ht="11.25">
      <c r="C85" s="382"/>
      <c r="D85" s="383"/>
      <c r="E85" s="382"/>
      <c r="I85" s="383"/>
      <c r="J85" s="383"/>
      <c r="K85" s="383"/>
    </row>
    <row r="86" spans="3:11" s="381" customFormat="1" ht="11.25">
      <c r="C86" s="382"/>
      <c r="D86" s="383"/>
      <c r="E86" s="382"/>
      <c r="I86" s="383"/>
      <c r="J86" s="383"/>
      <c r="K86" s="383"/>
    </row>
    <row r="87" spans="3:11" s="381" customFormat="1" ht="11.25">
      <c r="C87" s="382"/>
      <c r="D87" s="383"/>
      <c r="E87" s="382"/>
      <c r="I87" s="383"/>
      <c r="J87" s="383"/>
      <c r="K87" s="383"/>
    </row>
    <row r="88" spans="3:11" s="381" customFormat="1" ht="11.25">
      <c r="C88" s="382"/>
      <c r="D88" s="383"/>
      <c r="E88" s="382"/>
      <c r="I88" s="383"/>
      <c r="J88" s="383"/>
      <c r="K88" s="383"/>
    </row>
    <row r="89" spans="3:11" s="381" customFormat="1" ht="11.25">
      <c r="C89" s="382"/>
      <c r="D89" s="383"/>
      <c r="E89" s="382"/>
      <c r="I89" s="383"/>
      <c r="J89" s="383"/>
      <c r="K89" s="383"/>
    </row>
    <row r="90" spans="3:11" s="381" customFormat="1" ht="11.25">
      <c r="C90" s="382"/>
      <c r="D90" s="383"/>
      <c r="E90" s="382"/>
      <c r="I90" s="383"/>
      <c r="J90" s="383"/>
      <c r="K90" s="383"/>
    </row>
    <row r="91" spans="3:11" s="381" customFormat="1" ht="11.25">
      <c r="C91" s="382"/>
      <c r="D91" s="383"/>
      <c r="E91" s="382"/>
      <c r="I91" s="383"/>
      <c r="J91" s="383"/>
      <c r="K91" s="383"/>
    </row>
    <row r="92" spans="3:11" s="381" customFormat="1" ht="11.25">
      <c r="C92" s="382"/>
      <c r="D92" s="383"/>
      <c r="E92" s="382"/>
      <c r="I92" s="383"/>
      <c r="J92" s="383"/>
      <c r="K92" s="383"/>
    </row>
    <row r="93" spans="3:11" s="381" customFormat="1" ht="11.25">
      <c r="C93" s="382"/>
      <c r="D93" s="383"/>
      <c r="E93" s="382"/>
      <c r="I93" s="383"/>
      <c r="J93" s="383"/>
      <c r="K93" s="383"/>
    </row>
    <row r="94" spans="3:11" s="381" customFormat="1" ht="11.25">
      <c r="C94" s="382"/>
      <c r="D94" s="383"/>
      <c r="E94" s="382"/>
      <c r="I94" s="383"/>
      <c r="J94" s="383"/>
      <c r="K94" s="383"/>
    </row>
    <row r="95" spans="3:11" s="381" customFormat="1" ht="11.25">
      <c r="C95" s="382"/>
      <c r="D95" s="383"/>
      <c r="E95" s="382"/>
      <c r="I95" s="383"/>
      <c r="J95" s="383"/>
      <c r="K95" s="383"/>
    </row>
    <row r="96" spans="3:11" s="381" customFormat="1" ht="11.25">
      <c r="C96" s="382"/>
      <c r="D96" s="383"/>
      <c r="E96" s="382"/>
      <c r="I96" s="383"/>
      <c r="J96" s="383"/>
      <c r="K96" s="383"/>
    </row>
    <row r="97" spans="3:11" s="381" customFormat="1" ht="11.25">
      <c r="C97" s="382"/>
      <c r="D97" s="383"/>
      <c r="E97" s="382"/>
      <c r="I97" s="383"/>
      <c r="J97" s="383"/>
      <c r="K97" s="383"/>
    </row>
    <row r="98" spans="3:11" s="381" customFormat="1" ht="11.25">
      <c r="C98" s="382"/>
      <c r="D98" s="383"/>
      <c r="E98" s="382"/>
      <c r="I98" s="383"/>
      <c r="J98" s="383"/>
      <c r="K98" s="383"/>
    </row>
    <row r="99" spans="3:11" s="381" customFormat="1" ht="11.25">
      <c r="C99" s="382"/>
      <c r="D99" s="383"/>
      <c r="E99" s="382"/>
      <c r="I99" s="383"/>
      <c r="J99" s="383"/>
      <c r="K99" s="383"/>
    </row>
    <row r="100" spans="3:11" s="381" customFormat="1" ht="11.25">
      <c r="C100" s="382"/>
      <c r="D100" s="383"/>
      <c r="E100" s="382"/>
      <c r="I100" s="383"/>
      <c r="J100" s="383"/>
      <c r="K100" s="383"/>
    </row>
    <row r="101" spans="3:11" s="381" customFormat="1" ht="11.25">
      <c r="C101" s="382"/>
      <c r="D101" s="383"/>
      <c r="E101" s="382"/>
      <c r="I101" s="383"/>
      <c r="J101" s="383"/>
      <c r="K101" s="383"/>
    </row>
    <row r="102" spans="3:11" s="381" customFormat="1" ht="11.25">
      <c r="C102" s="382"/>
      <c r="D102" s="383"/>
      <c r="E102" s="382"/>
      <c r="I102" s="383"/>
      <c r="J102" s="383"/>
      <c r="K102" s="383"/>
    </row>
    <row r="103" spans="3:11" s="381" customFormat="1" ht="11.25">
      <c r="C103" s="382"/>
      <c r="D103" s="383"/>
      <c r="E103" s="382"/>
      <c r="I103" s="383"/>
      <c r="J103" s="383"/>
      <c r="K103" s="383"/>
    </row>
    <row r="104" spans="3:11" s="381" customFormat="1" ht="11.25">
      <c r="C104" s="382"/>
      <c r="D104" s="383"/>
      <c r="E104" s="382"/>
      <c r="I104" s="383"/>
      <c r="J104" s="383"/>
      <c r="K104" s="383"/>
    </row>
    <row r="105" spans="3:11" s="381" customFormat="1" ht="11.25">
      <c r="C105" s="382"/>
      <c r="D105" s="383"/>
      <c r="E105" s="382"/>
      <c r="I105" s="383"/>
      <c r="J105" s="383"/>
      <c r="K105" s="383"/>
    </row>
    <row r="106" spans="3:11" s="381" customFormat="1" ht="11.25">
      <c r="C106" s="382"/>
      <c r="D106" s="383"/>
      <c r="E106" s="382"/>
      <c r="I106" s="383"/>
      <c r="J106" s="383"/>
      <c r="K106" s="383"/>
    </row>
    <row r="107" spans="3:11" s="381" customFormat="1" ht="11.25">
      <c r="C107" s="382"/>
      <c r="D107" s="383"/>
      <c r="E107" s="382"/>
      <c r="I107" s="383"/>
      <c r="J107" s="383"/>
      <c r="K107" s="383"/>
    </row>
    <row r="108" spans="3:11" s="381" customFormat="1" ht="11.25">
      <c r="C108" s="382"/>
      <c r="D108" s="383"/>
      <c r="E108" s="382"/>
      <c r="I108" s="383"/>
      <c r="J108" s="383"/>
      <c r="K108" s="383"/>
    </row>
    <row r="109" spans="3:11" s="381" customFormat="1" ht="11.25">
      <c r="C109" s="382"/>
      <c r="D109" s="383"/>
      <c r="E109" s="382"/>
      <c r="I109" s="383"/>
      <c r="J109" s="383"/>
      <c r="K109" s="383"/>
    </row>
    <row r="110" spans="3:11" s="381" customFormat="1" ht="11.25">
      <c r="C110" s="382"/>
      <c r="D110" s="383"/>
      <c r="E110" s="382"/>
      <c r="I110" s="383"/>
      <c r="J110" s="383"/>
      <c r="K110" s="383"/>
    </row>
    <row r="111" spans="3:11" s="381" customFormat="1" ht="11.25">
      <c r="C111" s="382"/>
      <c r="D111" s="383"/>
      <c r="E111" s="382"/>
      <c r="I111" s="383"/>
      <c r="J111" s="383"/>
      <c r="K111" s="383"/>
    </row>
    <row r="112" spans="3:11" s="381" customFormat="1" ht="11.25">
      <c r="C112" s="382"/>
      <c r="D112" s="383"/>
      <c r="E112" s="382"/>
      <c r="I112" s="383"/>
      <c r="J112" s="383"/>
      <c r="K112" s="383"/>
    </row>
    <row r="113" spans="3:11" s="381" customFormat="1" ht="11.25">
      <c r="C113" s="382"/>
      <c r="D113" s="383"/>
      <c r="E113" s="382"/>
      <c r="I113" s="383"/>
      <c r="J113" s="383"/>
      <c r="K113" s="383"/>
    </row>
    <row r="114" spans="3:11" s="381" customFormat="1" ht="11.25">
      <c r="C114" s="382"/>
      <c r="D114" s="383"/>
      <c r="E114" s="382"/>
      <c r="I114" s="383"/>
      <c r="J114" s="383"/>
      <c r="K114" s="383"/>
    </row>
  </sheetData>
  <sheetProtection selectLockedCells="1"/>
  <mergeCells count="17">
    <mergeCell ref="A10:B10"/>
    <mergeCell ref="A11:B11"/>
    <mergeCell ref="A13:B13"/>
    <mergeCell ref="A12:B12"/>
    <mergeCell ref="A14:B14"/>
    <mergeCell ref="A8:B8"/>
    <mergeCell ref="A9:B9"/>
    <mergeCell ref="A3:K3"/>
    <mergeCell ref="A4:K4"/>
    <mergeCell ref="A6:B7"/>
    <mergeCell ref="C6:C7"/>
    <mergeCell ref="D6:D7"/>
    <mergeCell ref="E6:F6"/>
    <mergeCell ref="G6:G7"/>
    <mergeCell ref="H6:I6"/>
    <mergeCell ref="J6:J7"/>
    <mergeCell ref="K6:K7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view="pageBreakPreview" zoomScaleNormal="100" zoomScaleSheetLayoutView="100" workbookViewId="0">
      <selection activeCell="O1" sqref="O1"/>
    </sheetView>
  </sheetViews>
  <sheetFormatPr defaultRowHeight="14.25"/>
  <cols>
    <col min="1" max="1" width="6.125" style="1146" customWidth="1"/>
    <col min="2" max="2" width="10" style="1146" customWidth="1"/>
    <col min="3" max="3" width="10.5" style="359" customWidth="1"/>
    <col min="4" max="4" width="7.625" style="266" customWidth="1"/>
    <col min="5" max="5" width="10.5" style="359" customWidth="1"/>
    <col min="6" max="7" width="6.25" style="266" customWidth="1"/>
    <col min="8" max="8" width="6.25" style="359" customWidth="1"/>
    <col min="9" max="11" width="6.25" style="266" customWidth="1"/>
    <col min="12" max="12" width="11.625" style="385" customWidth="1"/>
    <col min="13" max="13" width="8.375" style="266" customWidth="1"/>
    <col min="14" max="14" width="7.625" style="266" customWidth="1"/>
    <col min="15" max="15" width="7.625" style="359" customWidth="1"/>
    <col min="16" max="16" width="8.375" style="1146" customWidth="1"/>
    <col min="17" max="18" width="7.625" style="1146" customWidth="1"/>
    <col min="19" max="19" width="8.375" style="266" customWidth="1"/>
    <col min="20" max="21" width="7.625" style="266" customWidth="1"/>
    <col min="22" max="22" width="9.75" style="359" customWidth="1"/>
    <col min="23" max="23" width="7.625" style="266" customWidth="1"/>
    <col min="24" max="24" width="9.75" style="359" customWidth="1"/>
    <col min="25" max="25" width="8.375" style="359" customWidth="1"/>
    <col min="26" max="26" width="7.625" style="266" customWidth="1"/>
    <col min="27" max="27" width="7.625" style="359" customWidth="1"/>
    <col min="28" max="30" width="6.625" style="359" customWidth="1"/>
    <col min="31" max="31" width="11.625" style="1146" customWidth="1"/>
    <col min="32" max="32" width="6.125" style="1146" customWidth="1"/>
    <col min="33" max="33" width="11" style="1146" customWidth="1"/>
    <col min="34" max="34" width="7.875" style="359" customWidth="1"/>
    <col min="35" max="35" width="7.25" style="359" customWidth="1"/>
    <col min="36" max="36" width="6.75" style="359" customWidth="1"/>
    <col min="37" max="37" width="7.875" style="359" customWidth="1"/>
    <col min="38" max="38" width="6.5" style="359" customWidth="1"/>
    <col min="39" max="39" width="6.875" style="359" customWidth="1"/>
    <col min="40" max="40" width="7.875" style="359" customWidth="1"/>
    <col min="41" max="41" width="7.375" style="359" customWidth="1"/>
    <col min="42" max="42" width="6.75" style="359" customWidth="1"/>
    <col min="43" max="16384" width="9" style="1146"/>
  </cols>
  <sheetData>
    <row r="1" spans="1:46" s="958" customFormat="1" ht="14.1" customHeight="1">
      <c r="A1" s="945"/>
      <c r="B1" s="945"/>
      <c r="C1" s="954"/>
      <c r="D1" s="955"/>
      <c r="E1" s="954"/>
      <c r="F1" s="955"/>
      <c r="G1" s="955"/>
      <c r="H1" s="950"/>
      <c r="I1" s="955"/>
      <c r="J1" s="955"/>
      <c r="K1" s="1155" t="s">
        <v>1724</v>
      </c>
      <c r="L1" s="945" t="s">
        <v>1725</v>
      </c>
      <c r="M1" s="956"/>
      <c r="N1" s="956"/>
      <c r="O1" s="957"/>
      <c r="S1" s="956"/>
      <c r="T1" s="956"/>
      <c r="U1" s="956"/>
      <c r="V1" s="954"/>
      <c r="W1" s="955"/>
      <c r="X1" s="954"/>
      <c r="Y1" s="955"/>
      <c r="Z1" s="955"/>
      <c r="AA1" s="950"/>
      <c r="AB1" s="956"/>
      <c r="AC1" s="956"/>
      <c r="AD1" s="957"/>
      <c r="AE1" s="1155" t="s">
        <v>1726</v>
      </c>
      <c r="AF1" s="945" t="s">
        <v>1727</v>
      </c>
      <c r="AG1" s="945"/>
      <c r="AK1" s="956"/>
      <c r="AL1" s="956"/>
      <c r="AM1" s="956"/>
      <c r="AN1" s="956"/>
      <c r="AO1" s="956"/>
      <c r="AP1" s="956"/>
    </row>
    <row r="2" spans="1:46" s="381" customFormat="1" ht="14.1" customHeight="1">
      <c r="A2" s="263"/>
      <c r="B2" s="263"/>
      <c r="C2" s="772"/>
      <c r="D2" s="773"/>
      <c r="E2" s="772"/>
      <c r="F2" s="773"/>
      <c r="G2" s="773"/>
      <c r="H2" s="278"/>
      <c r="I2" s="773"/>
      <c r="J2" s="773"/>
      <c r="K2" s="918"/>
      <c r="L2" s="263"/>
      <c r="M2" s="383"/>
      <c r="N2" s="383"/>
      <c r="O2" s="382"/>
      <c r="S2" s="383"/>
      <c r="T2" s="383"/>
      <c r="U2" s="383"/>
      <c r="V2" s="772"/>
      <c r="W2" s="773"/>
      <c r="X2" s="772"/>
      <c r="Y2" s="773"/>
      <c r="Z2" s="773"/>
      <c r="AA2" s="278"/>
      <c r="AB2" s="383"/>
      <c r="AC2" s="383"/>
      <c r="AD2" s="382"/>
      <c r="AE2" s="918"/>
      <c r="AF2" s="263"/>
      <c r="AG2" s="263"/>
      <c r="AK2" s="383"/>
      <c r="AL2" s="383"/>
      <c r="AM2" s="383"/>
      <c r="AN2" s="383"/>
      <c r="AO2" s="383"/>
      <c r="AP2" s="383"/>
    </row>
    <row r="3" spans="1:46" s="702" customFormat="1" ht="20.100000000000001" customHeight="1">
      <c r="A3" s="1593" t="s">
        <v>380</v>
      </c>
      <c r="B3" s="1593"/>
      <c r="C3" s="1593"/>
      <c r="D3" s="1593"/>
      <c r="E3" s="1593"/>
      <c r="F3" s="1593"/>
      <c r="G3" s="1593"/>
      <c r="H3" s="1593"/>
      <c r="I3" s="1593"/>
      <c r="J3" s="1593"/>
      <c r="K3" s="1593"/>
      <c r="L3" s="1593" t="s">
        <v>1061</v>
      </c>
      <c r="M3" s="1593"/>
      <c r="N3" s="1593"/>
      <c r="O3" s="1593"/>
      <c r="P3" s="1593"/>
      <c r="Q3" s="1593"/>
      <c r="R3" s="1593"/>
      <c r="S3" s="1593"/>
      <c r="T3" s="1593"/>
      <c r="U3" s="1593"/>
      <c r="V3" s="1607" t="s">
        <v>750</v>
      </c>
      <c r="W3" s="1607"/>
      <c r="X3" s="1607"/>
      <c r="Y3" s="1607"/>
      <c r="Z3" s="1607"/>
      <c r="AA3" s="1607"/>
      <c r="AB3" s="1607"/>
      <c r="AC3" s="1607"/>
      <c r="AD3" s="1607"/>
      <c r="AE3" s="1607"/>
      <c r="AF3" s="1593" t="s">
        <v>1061</v>
      </c>
      <c r="AG3" s="1593"/>
      <c r="AH3" s="1593"/>
      <c r="AI3" s="1593"/>
      <c r="AJ3" s="1593"/>
      <c r="AK3" s="1593"/>
      <c r="AL3" s="1593"/>
      <c r="AM3" s="1593"/>
      <c r="AN3" s="1593"/>
      <c r="AO3" s="1593"/>
      <c r="AP3" s="1593"/>
    </row>
    <row r="4" spans="1:46" s="1151" customFormat="1" ht="30" customHeight="1">
      <c r="A4" s="1895" t="s">
        <v>1062</v>
      </c>
      <c r="B4" s="1895"/>
      <c r="C4" s="1895"/>
      <c r="D4" s="1895"/>
      <c r="E4" s="1895"/>
      <c r="F4" s="1895"/>
      <c r="G4" s="1895"/>
      <c r="H4" s="1895"/>
      <c r="I4" s="1895"/>
      <c r="J4" s="1895"/>
      <c r="K4" s="1895"/>
      <c r="L4" s="1153"/>
      <c r="M4" s="1153"/>
      <c r="N4" s="1153"/>
      <c r="O4" s="1153"/>
      <c r="P4" s="1153"/>
      <c r="Q4" s="1153"/>
      <c r="R4" s="1153"/>
      <c r="S4" s="1153"/>
      <c r="T4" s="1153"/>
      <c r="U4" s="1153"/>
      <c r="AB4" s="1153"/>
      <c r="AC4" s="1153"/>
      <c r="AD4" s="1153"/>
      <c r="AF4" s="1895" t="s">
        <v>750</v>
      </c>
      <c r="AG4" s="1895"/>
      <c r="AH4" s="1895"/>
      <c r="AI4" s="1895"/>
      <c r="AJ4" s="1895"/>
      <c r="AK4" s="1895"/>
      <c r="AL4" s="1895"/>
      <c r="AM4" s="1895"/>
      <c r="AN4" s="1895"/>
      <c r="AO4" s="1895"/>
      <c r="AP4" s="1895"/>
    </row>
    <row r="5" spans="1:46" s="267" customFormat="1" ht="18" customHeight="1" thickBot="1">
      <c r="A5" s="267" t="s">
        <v>386</v>
      </c>
      <c r="B5" s="267" t="s">
        <v>1166</v>
      </c>
      <c r="H5" s="1156"/>
      <c r="K5" s="1156" t="s">
        <v>387</v>
      </c>
      <c r="L5" s="659" t="s">
        <v>386</v>
      </c>
      <c r="V5" s="659"/>
      <c r="W5" s="659"/>
      <c r="X5" s="659"/>
      <c r="Y5" s="659"/>
      <c r="Z5" s="659"/>
      <c r="AA5" s="659"/>
      <c r="AE5" s="1156" t="s">
        <v>387</v>
      </c>
      <c r="AF5" s="267" t="s">
        <v>386</v>
      </c>
      <c r="AP5" s="1156" t="s">
        <v>387</v>
      </c>
    </row>
    <row r="6" spans="1:46" s="1348" customFormat="1" ht="14.25" customHeight="1">
      <c r="A6" s="1595" t="s">
        <v>751</v>
      </c>
      <c r="B6" s="1596"/>
      <c r="C6" s="1899" t="s">
        <v>166</v>
      </c>
      <c r="D6" s="1900"/>
      <c r="E6" s="1900"/>
      <c r="F6" s="1900" t="s">
        <v>140</v>
      </c>
      <c r="G6" s="1900"/>
      <c r="H6" s="1900"/>
      <c r="I6" s="1901" t="s">
        <v>138</v>
      </c>
      <c r="J6" s="1900"/>
      <c r="K6" s="1902"/>
      <c r="L6" s="1903" t="s">
        <v>751</v>
      </c>
      <c r="M6" s="1901" t="s">
        <v>139</v>
      </c>
      <c r="N6" s="1900"/>
      <c r="O6" s="1900"/>
      <c r="P6" s="1901" t="s">
        <v>1063</v>
      </c>
      <c r="Q6" s="1900"/>
      <c r="R6" s="1900"/>
      <c r="S6" s="1919" t="s">
        <v>1064</v>
      </c>
      <c r="T6" s="1900"/>
      <c r="U6" s="1902"/>
      <c r="V6" s="1906" t="s">
        <v>1065</v>
      </c>
      <c r="W6" s="1906"/>
      <c r="X6" s="1901"/>
      <c r="Y6" s="1902" t="s">
        <v>1066</v>
      </c>
      <c r="Z6" s="1906"/>
      <c r="AA6" s="1901"/>
      <c r="AB6" s="1907" t="s">
        <v>1067</v>
      </c>
      <c r="AC6" s="1900"/>
      <c r="AD6" s="1902"/>
      <c r="AE6" s="1859" t="s">
        <v>1068</v>
      </c>
      <c r="AF6" s="1595" t="s">
        <v>1069</v>
      </c>
      <c r="AG6" s="1596"/>
      <c r="AH6" s="1901" t="s">
        <v>1070</v>
      </c>
      <c r="AI6" s="1900"/>
      <c r="AJ6" s="1900"/>
      <c r="AK6" s="1900" t="s">
        <v>1071</v>
      </c>
      <c r="AL6" s="1900"/>
      <c r="AM6" s="1900"/>
      <c r="AN6" s="1901" t="s">
        <v>1072</v>
      </c>
      <c r="AO6" s="1900"/>
      <c r="AP6" s="1902"/>
    </row>
    <row r="7" spans="1:46" s="958" customFormat="1" ht="14.25" customHeight="1">
      <c r="A7" s="1597"/>
      <c r="B7" s="1598"/>
      <c r="C7" s="1923" t="s">
        <v>1073</v>
      </c>
      <c r="D7" s="1913"/>
      <c r="E7" s="1913"/>
      <c r="F7" s="1920" t="s">
        <v>1074</v>
      </c>
      <c r="G7" s="1913"/>
      <c r="H7" s="1913"/>
      <c r="I7" s="1912" t="s">
        <v>1075</v>
      </c>
      <c r="J7" s="1913"/>
      <c r="K7" s="1914"/>
      <c r="L7" s="1904"/>
      <c r="M7" s="1912" t="s">
        <v>1076</v>
      </c>
      <c r="N7" s="1913"/>
      <c r="O7" s="1913"/>
      <c r="P7" s="1912" t="s">
        <v>1077</v>
      </c>
      <c r="Q7" s="1913"/>
      <c r="R7" s="1913"/>
      <c r="S7" s="1918" t="s">
        <v>1078</v>
      </c>
      <c r="T7" s="1913"/>
      <c r="U7" s="1914"/>
      <c r="V7" s="1908" t="s">
        <v>1079</v>
      </c>
      <c r="W7" s="1909"/>
      <c r="X7" s="1910"/>
      <c r="Y7" s="1911" t="s">
        <v>1080</v>
      </c>
      <c r="Z7" s="1909"/>
      <c r="AA7" s="1910"/>
      <c r="AB7" s="1912" t="s">
        <v>1081</v>
      </c>
      <c r="AC7" s="1913"/>
      <c r="AD7" s="1914"/>
      <c r="AE7" s="1860"/>
      <c r="AF7" s="1597"/>
      <c r="AG7" s="1598"/>
      <c r="AH7" s="1912" t="s">
        <v>1082</v>
      </c>
      <c r="AI7" s="1913"/>
      <c r="AJ7" s="1913"/>
      <c r="AK7" s="1920" t="s">
        <v>1083</v>
      </c>
      <c r="AL7" s="1913"/>
      <c r="AM7" s="1913"/>
      <c r="AN7" s="1912" t="s">
        <v>1084</v>
      </c>
      <c r="AO7" s="1913"/>
      <c r="AP7" s="1914"/>
    </row>
    <row r="8" spans="1:46" s="1148" customFormat="1" ht="14.25" customHeight="1">
      <c r="A8" s="1597"/>
      <c r="B8" s="1598"/>
      <c r="C8" s="1921"/>
      <c r="D8" s="1897" t="s">
        <v>1085</v>
      </c>
      <c r="E8" s="1862" t="s">
        <v>1086</v>
      </c>
      <c r="F8" s="1896"/>
      <c r="G8" s="1897" t="s">
        <v>1085</v>
      </c>
      <c r="H8" s="1866" t="s">
        <v>1086</v>
      </c>
      <c r="I8" s="1896"/>
      <c r="J8" s="1897" t="s">
        <v>1085</v>
      </c>
      <c r="K8" s="1862" t="s">
        <v>1086</v>
      </c>
      <c r="L8" s="1904"/>
      <c r="M8" s="1896"/>
      <c r="N8" s="1897" t="s">
        <v>1085</v>
      </c>
      <c r="O8" s="1866" t="s">
        <v>1086</v>
      </c>
      <c r="P8" s="1896"/>
      <c r="Q8" s="1897" t="s">
        <v>1085</v>
      </c>
      <c r="R8" s="1866" t="s">
        <v>1086</v>
      </c>
      <c r="S8" s="1896"/>
      <c r="T8" s="1897" t="s">
        <v>1085</v>
      </c>
      <c r="U8" s="1862" t="s">
        <v>1086</v>
      </c>
      <c r="V8" s="1924"/>
      <c r="W8" s="1917" t="s">
        <v>1085</v>
      </c>
      <c r="X8" s="1915" t="s">
        <v>1086</v>
      </c>
      <c r="Y8" s="1896"/>
      <c r="Z8" s="1917" t="s">
        <v>1085</v>
      </c>
      <c r="AA8" s="1915" t="s">
        <v>1086</v>
      </c>
      <c r="AB8" s="1896"/>
      <c r="AC8" s="1897" t="s">
        <v>1085</v>
      </c>
      <c r="AD8" s="1862" t="s">
        <v>1086</v>
      </c>
      <c r="AE8" s="1860"/>
      <c r="AF8" s="1597"/>
      <c r="AG8" s="1598"/>
      <c r="AH8" s="1896"/>
      <c r="AI8" s="1897" t="s">
        <v>1085</v>
      </c>
      <c r="AJ8" s="1866" t="s">
        <v>1086</v>
      </c>
      <c r="AK8" s="1896"/>
      <c r="AL8" s="1897" t="s">
        <v>1085</v>
      </c>
      <c r="AM8" s="1866" t="s">
        <v>1086</v>
      </c>
      <c r="AN8" s="1896"/>
      <c r="AO8" s="1897" t="s">
        <v>1085</v>
      </c>
      <c r="AP8" s="1862" t="s">
        <v>1086</v>
      </c>
    </row>
    <row r="9" spans="1:46" s="1148" customFormat="1" ht="14.25" customHeight="1">
      <c r="A9" s="1599"/>
      <c r="B9" s="1600"/>
      <c r="C9" s="1922"/>
      <c r="D9" s="1898"/>
      <c r="E9" s="1863"/>
      <c r="F9" s="1867"/>
      <c r="G9" s="1898"/>
      <c r="H9" s="1867"/>
      <c r="I9" s="1867"/>
      <c r="J9" s="1898"/>
      <c r="K9" s="1863"/>
      <c r="L9" s="1905"/>
      <c r="M9" s="1867"/>
      <c r="N9" s="1898"/>
      <c r="O9" s="1867"/>
      <c r="P9" s="1867"/>
      <c r="Q9" s="1898"/>
      <c r="R9" s="1867"/>
      <c r="S9" s="1867"/>
      <c r="T9" s="1898"/>
      <c r="U9" s="1863"/>
      <c r="V9" s="1925"/>
      <c r="W9" s="1855"/>
      <c r="X9" s="1916"/>
      <c r="Y9" s="1867"/>
      <c r="Z9" s="1855"/>
      <c r="AA9" s="1916"/>
      <c r="AB9" s="1867"/>
      <c r="AC9" s="1898"/>
      <c r="AD9" s="1863"/>
      <c r="AE9" s="1861"/>
      <c r="AF9" s="1599"/>
      <c r="AG9" s="1600"/>
      <c r="AH9" s="1867"/>
      <c r="AI9" s="1898"/>
      <c r="AJ9" s="1867"/>
      <c r="AK9" s="1867"/>
      <c r="AL9" s="1898"/>
      <c r="AM9" s="1867"/>
      <c r="AN9" s="1867"/>
      <c r="AO9" s="1898"/>
      <c r="AP9" s="1863"/>
    </row>
    <row r="10" spans="1:46" s="1148" customFormat="1" ht="17.45" customHeight="1">
      <c r="A10" s="1873" t="s">
        <v>1122</v>
      </c>
      <c r="B10" s="1873"/>
      <c r="C10" s="176">
        <v>43499</v>
      </c>
      <c r="D10" s="176">
        <v>26971</v>
      </c>
      <c r="E10" s="176">
        <v>16528</v>
      </c>
      <c r="F10" s="176">
        <v>816</v>
      </c>
      <c r="G10" s="176">
        <v>269</v>
      </c>
      <c r="H10" s="176">
        <v>547</v>
      </c>
      <c r="I10" s="176">
        <v>955</v>
      </c>
      <c r="J10" s="176">
        <v>593</v>
      </c>
      <c r="K10" s="176">
        <v>362</v>
      </c>
      <c r="L10" s="1150" t="s">
        <v>1019</v>
      </c>
      <c r="M10" s="176">
        <v>6877</v>
      </c>
      <c r="N10" s="176">
        <v>3304</v>
      </c>
      <c r="O10" s="176">
        <v>3573</v>
      </c>
      <c r="P10" s="176">
        <v>141</v>
      </c>
      <c r="Q10" s="176">
        <v>100</v>
      </c>
      <c r="R10" s="176">
        <v>41</v>
      </c>
      <c r="S10" s="176">
        <v>2406</v>
      </c>
      <c r="T10" s="176">
        <v>1046</v>
      </c>
      <c r="U10" s="176">
        <v>1360</v>
      </c>
      <c r="V10" s="176">
        <v>4061</v>
      </c>
      <c r="W10" s="176">
        <v>3648</v>
      </c>
      <c r="X10" s="176">
        <v>413</v>
      </c>
      <c r="Y10" s="176">
        <v>10253</v>
      </c>
      <c r="Z10" s="176">
        <v>4900</v>
      </c>
      <c r="AA10" s="176">
        <v>5353</v>
      </c>
      <c r="AB10" s="176">
        <v>984</v>
      </c>
      <c r="AC10" s="176">
        <v>711</v>
      </c>
      <c r="AD10" s="176">
        <v>273</v>
      </c>
      <c r="AE10" s="361" t="s">
        <v>1019</v>
      </c>
      <c r="AF10" s="1928" t="s">
        <v>1122</v>
      </c>
      <c r="AG10" s="1929"/>
      <c r="AH10" s="176">
        <v>1748</v>
      </c>
      <c r="AI10" s="176">
        <v>1429</v>
      </c>
      <c r="AJ10" s="176">
        <v>319</v>
      </c>
      <c r="AK10" s="176">
        <v>2212</v>
      </c>
      <c r="AL10" s="176">
        <v>2119</v>
      </c>
      <c r="AM10" s="176">
        <v>93</v>
      </c>
      <c r="AN10" s="176">
        <v>13046</v>
      </c>
      <c r="AO10" s="176">
        <v>8852</v>
      </c>
      <c r="AP10" s="176">
        <v>4194</v>
      </c>
      <c r="AR10" s="708"/>
      <c r="AS10" s="708"/>
      <c r="AT10" s="708"/>
    </row>
    <row r="11" spans="1:46" s="1148" customFormat="1" ht="17.45" customHeight="1">
      <c r="A11" s="1873" t="s">
        <v>1234</v>
      </c>
      <c r="B11" s="1873"/>
      <c r="C11" s="176">
        <v>47805</v>
      </c>
      <c r="D11" s="176">
        <v>30382</v>
      </c>
      <c r="E11" s="176">
        <v>17423</v>
      </c>
      <c r="F11" s="176">
        <v>793</v>
      </c>
      <c r="G11" s="176">
        <v>241</v>
      </c>
      <c r="H11" s="176">
        <v>552</v>
      </c>
      <c r="I11" s="176">
        <v>824</v>
      </c>
      <c r="J11" s="176">
        <v>515</v>
      </c>
      <c r="K11" s="176">
        <v>309</v>
      </c>
      <c r="L11" s="1150" t="s">
        <v>1234</v>
      </c>
      <c r="M11" s="176">
        <v>6576</v>
      </c>
      <c r="N11" s="176">
        <v>3155</v>
      </c>
      <c r="O11" s="176">
        <v>3421</v>
      </c>
      <c r="P11" s="176">
        <v>116</v>
      </c>
      <c r="Q11" s="176">
        <v>84</v>
      </c>
      <c r="R11" s="176">
        <v>32</v>
      </c>
      <c r="S11" s="176">
        <v>2605</v>
      </c>
      <c r="T11" s="176">
        <v>1169</v>
      </c>
      <c r="U11" s="176">
        <v>1436</v>
      </c>
      <c r="V11" s="176">
        <v>4686</v>
      </c>
      <c r="W11" s="176">
        <v>4245</v>
      </c>
      <c r="X11" s="176">
        <v>441</v>
      </c>
      <c r="Y11" s="176">
        <v>11217</v>
      </c>
      <c r="Z11" s="176">
        <v>5574</v>
      </c>
      <c r="AA11" s="176">
        <v>5643</v>
      </c>
      <c r="AB11" s="176">
        <v>1069</v>
      </c>
      <c r="AC11" s="176">
        <v>772</v>
      </c>
      <c r="AD11" s="176">
        <v>297</v>
      </c>
      <c r="AE11" s="361" t="s">
        <v>1234</v>
      </c>
      <c r="AF11" s="1928" t="s">
        <v>1234</v>
      </c>
      <c r="AG11" s="1929"/>
      <c r="AH11" s="176">
        <v>2025</v>
      </c>
      <c r="AI11" s="176">
        <v>1582</v>
      </c>
      <c r="AJ11" s="176">
        <v>443</v>
      </c>
      <c r="AK11" s="176">
        <v>2550</v>
      </c>
      <c r="AL11" s="176">
        <v>2450</v>
      </c>
      <c r="AM11" s="176">
        <v>100</v>
      </c>
      <c r="AN11" s="176">
        <v>15344</v>
      </c>
      <c r="AO11" s="176">
        <v>10595</v>
      </c>
      <c r="AP11" s="176">
        <v>4749</v>
      </c>
      <c r="AR11" s="708"/>
      <c r="AS11" s="708"/>
      <c r="AT11" s="708"/>
    </row>
    <row r="12" spans="1:46" s="1148" customFormat="1" ht="17.45" customHeight="1">
      <c r="A12" s="1873" t="s">
        <v>1232</v>
      </c>
      <c r="B12" s="1873"/>
      <c r="C12" s="176">
        <v>49765</v>
      </c>
      <c r="D12" s="176">
        <v>31579</v>
      </c>
      <c r="E12" s="176">
        <v>18186</v>
      </c>
      <c r="F12" s="176">
        <v>738</v>
      </c>
      <c r="G12" s="176">
        <v>209</v>
      </c>
      <c r="H12" s="176">
        <v>529</v>
      </c>
      <c r="I12" s="176">
        <v>784</v>
      </c>
      <c r="J12" s="176">
        <v>473</v>
      </c>
      <c r="K12" s="176">
        <v>311</v>
      </c>
      <c r="L12" s="1150" t="s">
        <v>1232</v>
      </c>
      <c r="M12" s="176">
        <v>6556</v>
      </c>
      <c r="N12" s="176">
        <v>3101</v>
      </c>
      <c r="O12" s="176">
        <v>3455</v>
      </c>
      <c r="P12" s="176">
        <v>100</v>
      </c>
      <c r="Q12" s="176">
        <v>72</v>
      </c>
      <c r="R12" s="176">
        <v>28</v>
      </c>
      <c r="S12" s="176">
        <v>2751</v>
      </c>
      <c r="T12" s="176">
        <v>1292</v>
      </c>
      <c r="U12" s="176">
        <v>1459</v>
      </c>
      <c r="V12" s="176">
        <v>4908</v>
      </c>
      <c r="W12" s="176">
        <v>4473</v>
      </c>
      <c r="X12" s="176">
        <v>435</v>
      </c>
      <c r="Y12" s="176">
        <v>11861</v>
      </c>
      <c r="Z12" s="176">
        <v>5836</v>
      </c>
      <c r="AA12" s="176">
        <v>6025</v>
      </c>
      <c r="AB12" s="176">
        <v>1088</v>
      </c>
      <c r="AC12" s="176">
        <v>776</v>
      </c>
      <c r="AD12" s="176">
        <v>312</v>
      </c>
      <c r="AE12" s="361" t="s">
        <v>1232</v>
      </c>
      <c r="AF12" s="1928" t="s">
        <v>1232</v>
      </c>
      <c r="AG12" s="1929"/>
      <c r="AH12" s="176">
        <v>2210</v>
      </c>
      <c r="AI12" s="176">
        <v>1634</v>
      </c>
      <c r="AJ12" s="176">
        <v>576</v>
      </c>
      <c r="AK12" s="176">
        <v>2499</v>
      </c>
      <c r="AL12" s="176">
        <v>2395</v>
      </c>
      <c r="AM12" s="176">
        <v>104</v>
      </c>
      <c r="AN12" s="176">
        <v>16270</v>
      </c>
      <c r="AO12" s="176">
        <v>11318</v>
      </c>
      <c r="AP12" s="176">
        <v>4952</v>
      </c>
      <c r="AR12" s="708"/>
      <c r="AS12" s="708"/>
      <c r="AT12" s="708"/>
    </row>
    <row r="13" spans="1:46" s="1169" customFormat="1" ht="17.45" customHeight="1">
      <c r="A13" s="1928" t="s">
        <v>1769</v>
      </c>
      <c r="B13" s="1873"/>
      <c r="C13" s="176">
        <v>51351</v>
      </c>
      <c r="D13" s="176">
        <v>32392</v>
      </c>
      <c r="E13" s="176">
        <v>18959</v>
      </c>
      <c r="F13" s="176">
        <v>710</v>
      </c>
      <c r="G13" s="176">
        <v>196</v>
      </c>
      <c r="H13" s="176">
        <v>514</v>
      </c>
      <c r="I13" s="176">
        <v>771</v>
      </c>
      <c r="J13" s="176">
        <v>463</v>
      </c>
      <c r="K13" s="176">
        <v>308</v>
      </c>
      <c r="L13" s="1170" t="s">
        <v>1769</v>
      </c>
      <c r="M13" s="176">
        <v>6766</v>
      </c>
      <c r="N13" s="176">
        <v>3060</v>
      </c>
      <c r="O13" s="176">
        <v>3706</v>
      </c>
      <c r="P13" s="176">
        <v>107</v>
      </c>
      <c r="Q13" s="176">
        <v>74</v>
      </c>
      <c r="R13" s="176">
        <v>33</v>
      </c>
      <c r="S13" s="176">
        <v>2763</v>
      </c>
      <c r="T13" s="176">
        <v>1301</v>
      </c>
      <c r="U13" s="176">
        <v>1462</v>
      </c>
      <c r="V13" s="176">
        <v>4691</v>
      </c>
      <c r="W13" s="176">
        <v>4248</v>
      </c>
      <c r="X13" s="176">
        <v>443</v>
      </c>
      <c r="Y13" s="176">
        <v>12997</v>
      </c>
      <c r="Z13" s="176">
        <v>6484</v>
      </c>
      <c r="AA13" s="176">
        <v>6513</v>
      </c>
      <c r="AB13" s="176">
        <v>1176</v>
      </c>
      <c r="AC13" s="176">
        <v>854</v>
      </c>
      <c r="AD13" s="176">
        <v>322</v>
      </c>
      <c r="AE13" s="361" t="s">
        <v>1769</v>
      </c>
      <c r="AF13" s="1930">
        <v>2016</v>
      </c>
      <c r="AG13" s="1931"/>
      <c r="AH13" s="176">
        <v>2503</v>
      </c>
      <c r="AI13" s="176">
        <v>1825</v>
      </c>
      <c r="AJ13" s="176">
        <v>678</v>
      </c>
      <c r="AK13" s="176">
        <v>2435</v>
      </c>
      <c r="AL13" s="176">
        <v>2330</v>
      </c>
      <c r="AM13" s="176">
        <v>105</v>
      </c>
      <c r="AN13" s="176">
        <v>16432</v>
      </c>
      <c r="AO13" s="176">
        <v>11557</v>
      </c>
      <c r="AP13" s="176">
        <v>4875</v>
      </c>
      <c r="AR13" s="708"/>
      <c r="AS13" s="708"/>
      <c r="AT13" s="708"/>
    </row>
    <row r="14" spans="1:46" s="658" customFormat="1" ht="17.45" customHeight="1">
      <c r="A14" s="1926">
        <v>2017</v>
      </c>
      <c r="B14" s="1926"/>
      <c r="C14" s="362">
        <f>SUM(C16:C38)</f>
        <v>53364</v>
      </c>
      <c r="D14" s="362">
        <f t="shared" ref="D14:K14" si="0">SUM(D16:D38)</f>
        <v>33583</v>
      </c>
      <c r="E14" s="362">
        <f t="shared" si="0"/>
        <v>19781</v>
      </c>
      <c r="F14" s="362">
        <f>SUM(F16:F38)</f>
        <v>677</v>
      </c>
      <c r="G14" s="362">
        <f t="shared" si="0"/>
        <v>170</v>
      </c>
      <c r="H14" s="362">
        <f t="shared" si="0"/>
        <v>507</v>
      </c>
      <c r="I14" s="362">
        <f t="shared" si="0"/>
        <v>772</v>
      </c>
      <c r="J14" s="362">
        <f t="shared" si="0"/>
        <v>487</v>
      </c>
      <c r="K14" s="362">
        <f t="shared" si="0"/>
        <v>285</v>
      </c>
      <c r="L14" s="1242">
        <v>2017</v>
      </c>
      <c r="M14" s="362">
        <f>SUM(M16:M38)</f>
        <v>6338</v>
      </c>
      <c r="N14" s="362">
        <f t="shared" ref="N14:U14" si="1">SUM(N16:N38)</f>
        <v>2882</v>
      </c>
      <c r="O14" s="362">
        <f t="shared" si="1"/>
        <v>3456</v>
      </c>
      <c r="P14" s="362">
        <f t="shared" si="1"/>
        <v>83</v>
      </c>
      <c r="Q14" s="362">
        <f t="shared" si="1"/>
        <v>61</v>
      </c>
      <c r="R14" s="362">
        <f t="shared" si="1"/>
        <v>22</v>
      </c>
      <c r="S14" s="362">
        <f t="shared" si="1"/>
        <v>2692</v>
      </c>
      <c r="T14" s="362">
        <f t="shared" si="1"/>
        <v>1289</v>
      </c>
      <c r="U14" s="362">
        <f t="shared" si="1"/>
        <v>1403</v>
      </c>
      <c r="V14" s="362">
        <f>SUM(V16:V38)</f>
        <v>4515</v>
      </c>
      <c r="W14" s="362">
        <f t="shared" ref="W14:AD14" si="2">SUM(W16:W38)</f>
        <v>4087</v>
      </c>
      <c r="X14" s="362">
        <f t="shared" si="2"/>
        <v>428</v>
      </c>
      <c r="Y14" s="362">
        <f t="shared" si="2"/>
        <v>15270</v>
      </c>
      <c r="Z14" s="362">
        <f t="shared" si="2"/>
        <v>7804</v>
      </c>
      <c r="AA14" s="362">
        <f t="shared" si="2"/>
        <v>7466</v>
      </c>
      <c r="AB14" s="362">
        <f t="shared" si="2"/>
        <v>1196</v>
      </c>
      <c r="AC14" s="362">
        <f t="shared" si="2"/>
        <v>829</v>
      </c>
      <c r="AD14" s="362">
        <f t="shared" si="2"/>
        <v>367</v>
      </c>
      <c r="AE14" s="1243">
        <v>2017</v>
      </c>
      <c r="AF14" s="1927">
        <v>2017</v>
      </c>
      <c r="AG14" s="1926"/>
      <c r="AH14" s="362">
        <f>SUM(AH16:AH38)</f>
        <v>2900</v>
      </c>
      <c r="AI14" s="362">
        <f t="shared" ref="AI14:AP14" si="3">SUM(AI16:AI38)</f>
        <v>2091</v>
      </c>
      <c r="AJ14" s="362">
        <f t="shared" si="3"/>
        <v>809</v>
      </c>
      <c r="AK14" s="362">
        <f>SUM(AK16:AK38)</f>
        <v>2312</v>
      </c>
      <c r="AL14" s="362">
        <f t="shared" si="3"/>
        <v>2220</v>
      </c>
      <c r="AM14" s="362">
        <f t="shared" si="3"/>
        <v>92</v>
      </c>
      <c r="AN14" s="362">
        <f>SUM(AN16:AN38)</f>
        <v>16609</v>
      </c>
      <c r="AO14" s="362">
        <f t="shared" si="3"/>
        <v>11663</v>
      </c>
      <c r="AP14" s="362">
        <f t="shared" si="3"/>
        <v>4946</v>
      </c>
      <c r="AR14" s="712"/>
      <c r="AS14" s="712"/>
      <c r="AT14" s="712"/>
    </row>
    <row r="15" spans="1:46" s="1148" customFormat="1" ht="7.35" customHeight="1">
      <c r="A15" s="708"/>
      <c r="B15" s="179"/>
      <c r="C15" s="176"/>
      <c r="D15" s="176"/>
      <c r="E15" s="176"/>
      <c r="F15" s="176"/>
      <c r="G15" s="176"/>
      <c r="H15" s="176"/>
      <c r="I15" s="176"/>
      <c r="J15" s="176"/>
      <c r="K15" s="176"/>
      <c r="L15" s="179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713"/>
      <c r="AF15" s="708"/>
      <c r="AG15" s="179"/>
      <c r="AH15" s="176"/>
      <c r="AI15" s="176"/>
      <c r="AJ15" s="176"/>
      <c r="AK15" s="176"/>
      <c r="AL15" s="176"/>
      <c r="AM15" s="176"/>
      <c r="AN15" s="176"/>
      <c r="AO15" s="176"/>
      <c r="AP15" s="176"/>
    </row>
    <row r="16" spans="1:46" s="1148" customFormat="1" ht="18.2" customHeight="1">
      <c r="A16" s="708" t="s">
        <v>143</v>
      </c>
      <c r="B16" s="363" t="s">
        <v>167</v>
      </c>
      <c r="C16" s="176">
        <f>D16+E16</f>
        <v>5384</v>
      </c>
      <c r="D16" s="176">
        <f>G16+J16+N16+Q16+T16+W16+Z16+AC16+AI16+AL16+AO16</f>
        <v>3250</v>
      </c>
      <c r="E16" s="176">
        <f>H16+K16+O16+R16+U16+X16+AA16+AD16+AJ16+AM16+AP16</f>
        <v>2134</v>
      </c>
      <c r="F16" s="176">
        <f t="shared" ref="F16:F38" si="4">G16+H16</f>
        <v>84</v>
      </c>
      <c r="G16" s="1244">
        <v>20</v>
      </c>
      <c r="H16" s="1244">
        <v>64</v>
      </c>
      <c r="I16" s="176">
        <f>J16+K16</f>
        <v>161</v>
      </c>
      <c r="J16" s="1244">
        <v>100</v>
      </c>
      <c r="K16" s="1244">
        <v>61</v>
      </c>
      <c r="L16" s="179" t="s">
        <v>143</v>
      </c>
      <c r="M16" s="364">
        <f>N16+O16</f>
        <v>655</v>
      </c>
      <c r="N16" s="1244">
        <v>363</v>
      </c>
      <c r="O16" s="1244">
        <v>292</v>
      </c>
      <c r="P16" s="176">
        <f>Q16+R16</f>
        <v>17</v>
      </c>
      <c r="Q16" s="1244">
        <v>11</v>
      </c>
      <c r="R16" s="1244">
        <v>6</v>
      </c>
      <c r="S16" s="176">
        <f>T16+U16</f>
        <v>321</v>
      </c>
      <c r="T16" s="1244">
        <v>80</v>
      </c>
      <c r="U16" s="1244">
        <v>241</v>
      </c>
      <c r="V16" s="176">
        <f>W16+X16</f>
        <v>454</v>
      </c>
      <c r="W16" s="1244">
        <v>429</v>
      </c>
      <c r="X16" s="1244">
        <v>25</v>
      </c>
      <c r="Y16" s="176">
        <f>Z16+AA16</f>
        <v>1996</v>
      </c>
      <c r="Z16" s="1244">
        <v>1159</v>
      </c>
      <c r="AA16" s="1244">
        <v>837</v>
      </c>
      <c r="AB16" s="176">
        <f>AC16+AD16</f>
        <v>89</v>
      </c>
      <c r="AC16" s="1244">
        <v>45</v>
      </c>
      <c r="AD16" s="1248">
        <v>44</v>
      </c>
      <c r="AE16" s="365" t="s">
        <v>167</v>
      </c>
      <c r="AF16" s="708" t="s">
        <v>143</v>
      </c>
      <c r="AG16" s="363" t="s">
        <v>167</v>
      </c>
      <c r="AH16" s="176">
        <f>AI16+AJ16</f>
        <v>79</v>
      </c>
      <c r="AI16" s="1244">
        <v>46</v>
      </c>
      <c r="AJ16" s="1244">
        <v>33</v>
      </c>
      <c r="AK16" s="176">
        <f>AL16+AM16</f>
        <v>137</v>
      </c>
      <c r="AL16" s="1247">
        <v>130</v>
      </c>
      <c r="AM16" s="1247">
        <v>7</v>
      </c>
      <c r="AN16" s="176">
        <f>AO16+AP16</f>
        <v>1391</v>
      </c>
      <c r="AO16" s="1247">
        <v>867</v>
      </c>
      <c r="AP16" s="1247">
        <v>524</v>
      </c>
    </row>
    <row r="17" spans="1:45" s="1148" customFormat="1" ht="18.600000000000001" customHeight="1">
      <c r="A17" s="708" t="s">
        <v>144</v>
      </c>
      <c r="B17" s="363" t="s">
        <v>186</v>
      </c>
      <c r="C17" s="176">
        <f t="shared" ref="C17:C38" si="5">D17+E17</f>
        <v>10188</v>
      </c>
      <c r="D17" s="176">
        <f t="shared" ref="D17:E38" si="6">G17+J17+N17+Q17+T17+W17+Z17+AC17+AI17+AL17+AO17</f>
        <v>6618</v>
      </c>
      <c r="E17" s="176">
        <f t="shared" si="6"/>
        <v>3570</v>
      </c>
      <c r="F17" s="176">
        <f t="shared" si="4"/>
        <v>70</v>
      </c>
      <c r="G17" s="1244">
        <v>13</v>
      </c>
      <c r="H17" s="1244">
        <v>57</v>
      </c>
      <c r="I17" s="176">
        <f t="shared" ref="I17:I38" si="7">J17+K17</f>
        <v>45</v>
      </c>
      <c r="J17" s="1244">
        <v>27</v>
      </c>
      <c r="K17" s="1244">
        <v>18</v>
      </c>
      <c r="L17" s="179" t="s">
        <v>144</v>
      </c>
      <c r="M17" s="364">
        <f t="shared" ref="M17:M38" si="8">N17+O17</f>
        <v>1097</v>
      </c>
      <c r="N17" s="1244">
        <v>541</v>
      </c>
      <c r="O17" s="1244">
        <v>556</v>
      </c>
      <c r="P17" s="176">
        <f t="shared" ref="P17:P38" si="9">Q17+R17</f>
        <v>12</v>
      </c>
      <c r="Q17" s="1244">
        <v>7</v>
      </c>
      <c r="R17" s="1244">
        <v>5</v>
      </c>
      <c r="S17" s="176">
        <f t="shared" ref="S17:S38" si="10">T17+U17</f>
        <v>349</v>
      </c>
      <c r="T17" s="1244">
        <v>237</v>
      </c>
      <c r="U17" s="1244">
        <v>112</v>
      </c>
      <c r="V17" s="176">
        <f t="shared" ref="V17:V38" si="11">W17+X17</f>
        <v>456</v>
      </c>
      <c r="W17" s="1244">
        <v>444</v>
      </c>
      <c r="X17" s="1244">
        <v>12</v>
      </c>
      <c r="Y17" s="176">
        <f t="shared" ref="Y17:Y38" si="12">Z17+AA17</f>
        <v>2723</v>
      </c>
      <c r="Z17" s="1244">
        <v>1494</v>
      </c>
      <c r="AA17" s="1244">
        <v>1229</v>
      </c>
      <c r="AB17" s="176">
        <f t="shared" ref="AB17:AB38" si="13">AC17+AD17</f>
        <v>133</v>
      </c>
      <c r="AC17" s="1244">
        <v>102</v>
      </c>
      <c r="AD17" s="1248">
        <v>31</v>
      </c>
      <c r="AE17" s="365" t="s">
        <v>186</v>
      </c>
      <c r="AF17" s="708" t="s">
        <v>144</v>
      </c>
      <c r="AG17" s="366" t="s">
        <v>186</v>
      </c>
      <c r="AH17" s="176">
        <f t="shared" ref="AH17:AH38" si="14">AI17+AJ17</f>
        <v>1298</v>
      </c>
      <c r="AI17" s="1244">
        <v>774</v>
      </c>
      <c r="AJ17" s="1244">
        <v>524</v>
      </c>
      <c r="AK17" s="176">
        <f t="shared" ref="AK17:AK38" si="15">AL17+AM17</f>
        <v>505</v>
      </c>
      <c r="AL17" s="1247">
        <v>502</v>
      </c>
      <c r="AM17" s="1247">
        <v>3</v>
      </c>
      <c r="AN17" s="176">
        <f t="shared" ref="AN17:AN38" si="16">AO17+AP17</f>
        <v>3500</v>
      </c>
      <c r="AO17" s="1252">
        <v>2477</v>
      </c>
      <c r="AP17" s="1252">
        <v>1023</v>
      </c>
    </row>
    <row r="18" spans="1:45" s="1148" customFormat="1" ht="18.600000000000001" customHeight="1">
      <c r="A18" s="708" t="s">
        <v>145</v>
      </c>
      <c r="B18" s="363" t="s">
        <v>168</v>
      </c>
      <c r="C18" s="176">
        <f t="shared" si="5"/>
        <v>2160</v>
      </c>
      <c r="D18" s="176">
        <f t="shared" si="6"/>
        <v>1263</v>
      </c>
      <c r="E18" s="176">
        <f t="shared" si="6"/>
        <v>897</v>
      </c>
      <c r="F18" s="176">
        <f t="shared" si="4"/>
        <v>21</v>
      </c>
      <c r="G18" s="1244">
        <v>2</v>
      </c>
      <c r="H18" s="1244">
        <v>19</v>
      </c>
      <c r="I18" s="176">
        <f t="shared" si="7"/>
        <v>20</v>
      </c>
      <c r="J18" s="1244">
        <v>14</v>
      </c>
      <c r="K18" s="1244">
        <v>6</v>
      </c>
      <c r="L18" s="179" t="s">
        <v>145</v>
      </c>
      <c r="M18" s="364">
        <f t="shared" si="8"/>
        <v>279</v>
      </c>
      <c r="N18" s="1244">
        <v>126</v>
      </c>
      <c r="O18" s="1244">
        <v>153</v>
      </c>
      <c r="P18" s="176">
        <f t="shared" si="9"/>
        <v>1</v>
      </c>
      <c r="Q18" s="1244">
        <v>0</v>
      </c>
      <c r="R18" s="1244">
        <v>1</v>
      </c>
      <c r="S18" s="176">
        <f t="shared" si="10"/>
        <v>87</v>
      </c>
      <c r="T18" s="1244">
        <v>34</v>
      </c>
      <c r="U18" s="1244">
        <v>53</v>
      </c>
      <c r="V18" s="176">
        <f t="shared" si="11"/>
        <v>188</v>
      </c>
      <c r="W18" s="1244">
        <v>181</v>
      </c>
      <c r="X18" s="1244">
        <v>7</v>
      </c>
      <c r="Y18" s="176">
        <f t="shared" si="12"/>
        <v>537</v>
      </c>
      <c r="Z18" s="1244">
        <v>224</v>
      </c>
      <c r="AA18" s="1244">
        <v>313</v>
      </c>
      <c r="AB18" s="176">
        <f t="shared" si="13"/>
        <v>49</v>
      </c>
      <c r="AC18" s="1244">
        <v>31</v>
      </c>
      <c r="AD18" s="1248">
        <v>18</v>
      </c>
      <c r="AE18" s="365" t="s">
        <v>168</v>
      </c>
      <c r="AF18" s="708" t="s">
        <v>145</v>
      </c>
      <c r="AG18" s="366" t="s">
        <v>168</v>
      </c>
      <c r="AH18" s="176">
        <f t="shared" si="14"/>
        <v>26</v>
      </c>
      <c r="AI18" s="1244">
        <v>23</v>
      </c>
      <c r="AJ18" s="1244">
        <v>3</v>
      </c>
      <c r="AK18" s="176">
        <f t="shared" si="15"/>
        <v>92</v>
      </c>
      <c r="AL18" s="1247">
        <v>90</v>
      </c>
      <c r="AM18" s="1247">
        <v>2</v>
      </c>
      <c r="AN18" s="176">
        <f t="shared" si="16"/>
        <v>860</v>
      </c>
      <c r="AO18" s="1252">
        <v>538</v>
      </c>
      <c r="AP18" s="1252">
        <v>322</v>
      </c>
    </row>
    <row r="19" spans="1:45" s="1148" customFormat="1" ht="18.600000000000001" customHeight="1">
      <c r="A19" s="708" t="s">
        <v>146</v>
      </c>
      <c r="B19" s="363" t="s">
        <v>169</v>
      </c>
      <c r="C19" s="176">
        <f t="shared" si="5"/>
        <v>1465</v>
      </c>
      <c r="D19" s="176">
        <f t="shared" si="6"/>
        <v>713</v>
      </c>
      <c r="E19" s="176">
        <f t="shared" si="6"/>
        <v>752</v>
      </c>
      <c r="F19" s="176">
        <f t="shared" si="4"/>
        <v>29</v>
      </c>
      <c r="G19" s="1244">
        <v>3</v>
      </c>
      <c r="H19" s="1244">
        <v>26</v>
      </c>
      <c r="I19" s="176">
        <f t="shared" si="7"/>
        <v>40</v>
      </c>
      <c r="J19" s="1244">
        <v>25</v>
      </c>
      <c r="K19" s="1244">
        <v>15</v>
      </c>
      <c r="L19" s="179" t="s">
        <v>146</v>
      </c>
      <c r="M19" s="364">
        <f t="shared" si="8"/>
        <v>282</v>
      </c>
      <c r="N19" s="1244">
        <v>103</v>
      </c>
      <c r="O19" s="1244">
        <v>179</v>
      </c>
      <c r="P19" s="176">
        <f t="shared" si="9"/>
        <v>7</v>
      </c>
      <c r="Q19" s="1244">
        <v>7</v>
      </c>
      <c r="R19" s="1244">
        <v>0</v>
      </c>
      <c r="S19" s="176">
        <f t="shared" si="10"/>
        <v>59</v>
      </c>
      <c r="T19" s="1244">
        <v>16</v>
      </c>
      <c r="U19" s="1244">
        <v>43</v>
      </c>
      <c r="V19" s="176">
        <f t="shared" si="11"/>
        <v>25</v>
      </c>
      <c r="W19" s="1244">
        <v>21</v>
      </c>
      <c r="X19" s="1244">
        <v>4</v>
      </c>
      <c r="Y19" s="176">
        <f t="shared" si="12"/>
        <v>519</v>
      </c>
      <c r="Z19" s="1244">
        <v>171</v>
      </c>
      <c r="AA19" s="1244">
        <v>348</v>
      </c>
      <c r="AB19" s="176">
        <f t="shared" si="13"/>
        <v>71</v>
      </c>
      <c r="AC19" s="1244">
        <v>51</v>
      </c>
      <c r="AD19" s="1248">
        <v>20</v>
      </c>
      <c r="AE19" s="365" t="s">
        <v>169</v>
      </c>
      <c r="AF19" s="708" t="s">
        <v>146</v>
      </c>
      <c r="AG19" s="363" t="s">
        <v>169</v>
      </c>
      <c r="AH19" s="364">
        <f t="shared" si="14"/>
        <v>13</v>
      </c>
      <c r="AI19" s="1244">
        <v>9</v>
      </c>
      <c r="AJ19" s="1244">
        <v>4</v>
      </c>
      <c r="AK19" s="176">
        <f t="shared" si="15"/>
        <v>11</v>
      </c>
      <c r="AL19" s="1247">
        <v>11</v>
      </c>
      <c r="AM19" s="1247">
        <v>0</v>
      </c>
      <c r="AN19" s="176">
        <f t="shared" si="16"/>
        <v>409</v>
      </c>
      <c r="AO19" s="1252">
        <v>296</v>
      </c>
      <c r="AP19" s="1252">
        <v>113</v>
      </c>
    </row>
    <row r="20" spans="1:45" s="1148" customFormat="1" ht="18.600000000000001" customHeight="1">
      <c r="A20" s="708" t="s">
        <v>147</v>
      </c>
      <c r="B20" s="363" t="s">
        <v>170</v>
      </c>
      <c r="C20" s="176">
        <f t="shared" si="5"/>
        <v>5449</v>
      </c>
      <c r="D20" s="176">
        <f t="shared" si="6"/>
        <v>3203</v>
      </c>
      <c r="E20" s="176">
        <f t="shared" si="6"/>
        <v>2246</v>
      </c>
      <c r="F20" s="176">
        <f t="shared" si="4"/>
        <v>181</v>
      </c>
      <c r="G20" s="1244">
        <v>102</v>
      </c>
      <c r="H20" s="1244">
        <v>79</v>
      </c>
      <c r="I20" s="176">
        <f t="shared" si="7"/>
        <v>61</v>
      </c>
      <c r="J20" s="1244">
        <v>38</v>
      </c>
      <c r="K20" s="1244">
        <v>23</v>
      </c>
      <c r="L20" s="179" t="s">
        <v>147</v>
      </c>
      <c r="M20" s="364">
        <f t="shared" si="8"/>
        <v>709</v>
      </c>
      <c r="N20" s="1244">
        <v>238</v>
      </c>
      <c r="O20" s="1244">
        <v>471</v>
      </c>
      <c r="P20" s="176">
        <f t="shared" si="9"/>
        <v>7</v>
      </c>
      <c r="Q20" s="1244">
        <v>3</v>
      </c>
      <c r="R20" s="1244">
        <v>4</v>
      </c>
      <c r="S20" s="176">
        <f t="shared" si="10"/>
        <v>394</v>
      </c>
      <c r="T20" s="1244">
        <v>186</v>
      </c>
      <c r="U20" s="1244">
        <v>208</v>
      </c>
      <c r="V20" s="176">
        <f t="shared" si="11"/>
        <v>556</v>
      </c>
      <c r="W20" s="1244">
        <v>468</v>
      </c>
      <c r="X20" s="1244">
        <v>88</v>
      </c>
      <c r="Y20" s="176">
        <f t="shared" si="12"/>
        <v>1262</v>
      </c>
      <c r="Z20" s="1244">
        <v>612</v>
      </c>
      <c r="AA20" s="1244">
        <v>650</v>
      </c>
      <c r="AB20" s="176">
        <f t="shared" si="13"/>
        <v>123</v>
      </c>
      <c r="AC20" s="1244">
        <v>81</v>
      </c>
      <c r="AD20" s="1248">
        <v>42</v>
      </c>
      <c r="AE20" s="365" t="s">
        <v>170</v>
      </c>
      <c r="AF20" s="708" t="s">
        <v>147</v>
      </c>
      <c r="AG20" s="363" t="s">
        <v>170</v>
      </c>
      <c r="AH20" s="364">
        <f t="shared" si="14"/>
        <v>123</v>
      </c>
      <c r="AI20" s="1244">
        <v>88</v>
      </c>
      <c r="AJ20" s="1244">
        <v>35</v>
      </c>
      <c r="AK20" s="176">
        <f t="shared" si="15"/>
        <v>236</v>
      </c>
      <c r="AL20" s="1247">
        <v>220</v>
      </c>
      <c r="AM20" s="1247">
        <v>16</v>
      </c>
      <c r="AN20" s="176">
        <f t="shared" si="16"/>
        <v>1797</v>
      </c>
      <c r="AO20" s="1252">
        <v>1167</v>
      </c>
      <c r="AP20" s="1252">
        <v>630</v>
      </c>
    </row>
    <row r="21" spans="1:45" s="1148" customFormat="1" ht="18.600000000000001" customHeight="1">
      <c r="A21" s="708" t="s">
        <v>148</v>
      </c>
      <c r="B21" s="363" t="s">
        <v>171</v>
      </c>
      <c r="C21" s="176">
        <f t="shared" si="5"/>
        <v>1097</v>
      </c>
      <c r="D21" s="176">
        <f t="shared" si="6"/>
        <v>561</v>
      </c>
      <c r="E21" s="176">
        <f t="shared" si="6"/>
        <v>536</v>
      </c>
      <c r="F21" s="176">
        <f t="shared" si="4"/>
        <v>13</v>
      </c>
      <c r="G21" s="1244">
        <v>0</v>
      </c>
      <c r="H21" s="1244">
        <v>13</v>
      </c>
      <c r="I21" s="176">
        <f t="shared" si="7"/>
        <v>17</v>
      </c>
      <c r="J21" s="1244">
        <v>7</v>
      </c>
      <c r="K21" s="1244">
        <v>10</v>
      </c>
      <c r="L21" s="179" t="s">
        <v>148</v>
      </c>
      <c r="M21" s="364">
        <f t="shared" si="8"/>
        <v>204</v>
      </c>
      <c r="N21" s="1247">
        <v>109</v>
      </c>
      <c r="O21" s="1247">
        <v>95</v>
      </c>
      <c r="P21" s="176">
        <f t="shared" si="9"/>
        <v>3</v>
      </c>
      <c r="Q21" s="1244">
        <v>3</v>
      </c>
      <c r="R21" s="1244">
        <v>0</v>
      </c>
      <c r="S21" s="176">
        <f t="shared" si="10"/>
        <v>67</v>
      </c>
      <c r="T21" s="1244">
        <v>14</v>
      </c>
      <c r="U21" s="1244">
        <v>53</v>
      </c>
      <c r="V21" s="176">
        <f t="shared" si="11"/>
        <v>12</v>
      </c>
      <c r="W21" s="1244">
        <v>11</v>
      </c>
      <c r="X21" s="1244">
        <v>1</v>
      </c>
      <c r="Y21" s="176">
        <f t="shared" si="12"/>
        <v>449</v>
      </c>
      <c r="Z21" s="1244">
        <v>170</v>
      </c>
      <c r="AA21" s="1244">
        <v>279</v>
      </c>
      <c r="AB21" s="176">
        <f t="shared" si="13"/>
        <v>31</v>
      </c>
      <c r="AC21" s="1244">
        <v>22</v>
      </c>
      <c r="AD21" s="1248">
        <v>9</v>
      </c>
      <c r="AE21" s="365" t="s">
        <v>171</v>
      </c>
      <c r="AF21" s="708" t="s">
        <v>148</v>
      </c>
      <c r="AG21" s="363" t="s">
        <v>171</v>
      </c>
      <c r="AH21" s="364">
        <f t="shared" si="14"/>
        <v>20</v>
      </c>
      <c r="AI21" s="1244">
        <v>16</v>
      </c>
      <c r="AJ21" s="1244">
        <v>4</v>
      </c>
      <c r="AK21" s="176">
        <f t="shared" si="15"/>
        <v>13</v>
      </c>
      <c r="AL21" s="1247">
        <v>11</v>
      </c>
      <c r="AM21" s="1247">
        <v>2</v>
      </c>
      <c r="AN21" s="176">
        <f t="shared" si="16"/>
        <v>268</v>
      </c>
      <c r="AO21" s="1252">
        <v>198</v>
      </c>
      <c r="AP21" s="1252">
        <v>70</v>
      </c>
      <c r="AR21" s="367"/>
      <c r="AS21" s="367"/>
    </row>
    <row r="22" spans="1:45" s="1148" customFormat="1" ht="18.600000000000001" customHeight="1">
      <c r="A22" s="708" t="s">
        <v>149</v>
      </c>
      <c r="B22" s="363" t="s">
        <v>172</v>
      </c>
      <c r="C22" s="176">
        <f t="shared" si="5"/>
        <v>3546</v>
      </c>
      <c r="D22" s="176">
        <f t="shared" si="6"/>
        <v>2640</v>
      </c>
      <c r="E22" s="176">
        <f t="shared" si="6"/>
        <v>906</v>
      </c>
      <c r="F22" s="176">
        <f t="shared" si="4"/>
        <v>22</v>
      </c>
      <c r="G22" s="1244">
        <v>3</v>
      </c>
      <c r="H22" s="1244">
        <v>19</v>
      </c>
      <c r="I22" s="176">
        <f t="shared" si="7"/>
        <v>11</v>
      </c>
      <c r="J22" s="1244">
        <v>9</v>
      </c>
      <c r="K22" s="1244">
        <v>2</v>
      </c>
      <c r="L22" s="179" t="s">
        <v>149</v>
      </c>
      <c r="M22" s="364">
        <f t="shared" si="8"/>
        <v>216</v>
      </c>
      <c r="N22" s="1244">
        <v>93</v>
      </c>
      <c r="O22" s="1244">
        <v>123</v>
      </c>
      <c r="P22" s="176">
        <f t="shared" si="9"/>
        <v>0</v>
      </c>
      <c r="Q22" s="1244">
        <v>0</v>
      </c>
      <c r="R22" s="1244">
        <v>0</v>
      </c>
      <c r="S22" s="176">
        <f t="shared" si="10"/>
        <v>154</v>
      </c>
      <c r="T22" s="1244">
        <v>116</v>
      </c>
      <c r="U22" s="1244">
        <v>38</v>
      </c>
      <c r="V22" s="176">
        <f t="shared" si="11"/>
        <v>351</v>
      </c>
      <c r="W22" s="1244">
        <v>325</v>
      </c>
      <c r="X22" s="1244">
        <v>26</v>
      </c>
      <c r="Y22" s="176">
        <f t="shared" si="12"/>
        <v>1213</v>
      </c>
      <c r="Z22" s="1244">
        <v>700</v>
      </c>
      <c r="AA22" s="1244">
        <v>513</v>
      </c>
      <c r="AB22" s="176">
        <f t="shared" si="13"/>
        <v>104</v>
      </c>
      <c r="AC22" s="1244">
        <v>92</v>
      </c>
      <c r="AD22" s="1248">
        <v>12</v>
      </c>
      <c r="AE22" s="368" t="s">
        <v>172</v>
      </c>
      <c r="AF22" s="708" t="s">
        <v>149</v>
      </c>
      <c r="AG22" s="366" t="s">
        <v>172</v>
      </c>
      <c r="AH22" s="364">
        <f t="shared" si="14"/>
        <v>180</v>
      </c>
      <c r="AI22" s="1244">
        <v>176</v>
      </c>
      <c r="AJ22" s="1244">
        <v>4</v>
      </c>
      <c r="AK22" s="176">
        <f t="shared" si="15"/>
        <v>260</v>
      </c>
      <c r="AL22" s="1247">
        <v>254</v>
      </c>
      <c r="AM22" s="1247">
        <v>6</v>
      </c>
      <c r="AN22" s="176">
        <f t="shared" si="16"/>
        <v>1035</v>
      </c>
      <c r="AO22" s="1252">
        <v>872</v>
      </c>
      <c r="AP22" s="1252">
        <v>163</v>
      </c>
      <c r="AS22" s="367"/>
    </row>
    <row r="23" spans="1:45" s="1148" customFormat="1" ht="18.600000000000001" customHeight="1">
      <c r="A23" s="708" t="s">
        <v>150</v>
      </c>
      <c r="B23" s="363" t="s">
        <v>173</v>
      </c>
      <c r="C23" s="176">
        <f t="shared" si="5"/>
        <v>913</v>
      </c>
      <c r="D23" s="176">
        <f t="shared" si="6"/>
        <v>399</v>
      </c>
      <c r="E23" s="176">
        <f t="shared" si="6"/>
        <v>514</v>
      </c>
      <c r="F23" s="176">
        <f t="shared" si="4"/>
        <v>18</v>
      </c>
      <c r="G23" s="1244">
        <v>1</v>
      </c>
      <c r="H23" s="1244">
        <v>17</v>
      </c>
      <c r="I23" s="176">
        <f t="shared" si="7"/>
        <v>20</v>
      </c>
      <c r="J23" s="1244">
        <v>11</v>
      </c>
      <c r="K23" s="1244">
        <v>9</v>
      </c>
      <c r="L23" s="179" t="s">
        <v>150</v>
      </c>
      <c r="M23" s="364">
        <f t="shared" si="8"/>
        <v>71</v>
      </c>
      <c r="N23" s="1244">
        <v>29</v>
      </c>
      <c r="O23" s="1244">
        <v>42</v>
      </c>
      <c r="P23" s="176">
        <f t="shared" si="9"/>
        <v>2</v>
      </c>
      <c r="Q23" s="1244">
        <v>1</v>
      </c>
      <c r="R23" s="1244">
        <v>1</v>
      </c>
      <c r="S23" s="176">
        <f t="shared" si="10"/>
        <v>50</v>
      </c>
      <c r="T23" s="1244">
        <v>8</v>
      </c>
      <c r="U23" s="1244">
        <v>42</v>
      </c>
      <c r="V23" s="176">
        <f t="shared" si="11"/>
        <v>33</v>
      </c>
      <c r="W23" s="1244">
        <v>26</v>
      </c>
      <c r="X23" s="1244">
        <v>7</v>
      </c>
      <c r="Y23" s="176">
        <f t="shared" si="12"/>
        <v>353</v>
      </c>
      <c r="Z23" s="1244">
        <v>90</v>
      </c>
      <c r="AA23" s="1244">
        <v>263</v>
      </c>
      <c r="AB23" s="176">
        <f t="shared" si="13"/>
        <v>24</v>
      </c>
      <c r="AC23" s="1244">
        <v>13</v>
      </c>
      <c r="AD23" s="1248">
        <v>11</v>
      </c>
      <c r="AE23" s="365" t="s">
        <v>173</v>
      </c>
      <c r="AF23" s="708" t="s">
        <v>150</v>
      </c>
      <c r="AG23" s="363" t="s">
        <v>173</v>
      </c>
      <c r="AH23" s="364">
        <f t="shared" si="14"/>
        <v>12</v>
      </c>
      <c r="AI23" s="1244">
        <v>6</v>
      </c>
      <c r="AJ23" s="1244">
        <v>6</v>
      </c>
      <c r="AK23" s="176">
        <f t="shared" si="15"/>
        <v>13</v>
      </c>
      <c r="AL23" s="1247">
        <v>13</v>
      </c>
      <c r="AM23" s="1247">
        <v>0</v>
      </c>
      <c r="AN23" s="176">
        <f t="shared" si="16"/>
        <v>317</v>
      </c>
      <c r="AO23" s="1252">
        <v>201</v>
      </c>
      <c r="AP23" s="1252">
        <v>116</v>
      </c>
      <c r="AR23" s="367"/>
      <c r="AS23" s="367"/>
    </row>
    <row r="24" spans="1:45" s="1148" customFormat="1" ht="18.600000000000001" customHeight="1">
      <c r="A24" s="708" t="s">
        <v>151</v>
      </c>
      <c r="B24" s="363" t="s">
        <v>187</v>
      </c>
      <c r="C24" s="176">
        <f t="shared" si="5"/>
        <v>632</v>
      </c>
      <c r="D24" s="176">
        <f t="shared" si="6"/>
        <v>294</v>
      </c>
      <c r="E24" s="176">
        <f t="shared" si="6"/>
        <v>338</v>
      </c>
      <c r="F24" s="176">
        <f t="shared" si="4"/>
        <v>10</v>
      </c>
      <c r="G24" s="1244">
        <v>3</v>
      </c>
      <c r="H24" s="1244">
        <v>7</v>
      </c>
      <c r="I24" s="176">
        <f t="shared" si="7"/>
        <v>11</v>
      </c>
      <c r="J24" s="1244">
        <v>4</v>
      </c>
      <c r="K24" s="1244">
        <v>7</v>
      </c>
      <c r="L24" s="179" t="s">
        <v>151</v>
      </c>
      <c r="M24" s="364">
        <f t="shared" si="8"/>
        <v>49</v>
      </c>
      <c r="N24" s="1244">
        <v>12</v>
      </c>
      <c r="O24" s="1244">
        <v>37</v>
      </c>
      <c r="P24" s="176">
        <f t="shared" si="9"/>
        <v>1</v>
      </c>
      <c r="Q24" s="1244">
        <v>1</v>
      </c>
      <c r="R24" s="1244">
        <v>0</v>
      </c>
      <c r="S24" s="176">
        <f t="shared" si="10"/>
        <v>43</v>
      </c>
      <c r="T24" s="1244">
        <v>10</v>
      </c>
      <c r="U24" s="1244">
        <v>33</v>
      </c>
      <c r="V24" s="176">
        <f t="shared" si="11"/>
        <v>4</v>
      </c>
      <c r="W24" s="1244">
        <v>4</v>
      </c>
      <c r="X24" s="1244">
        <v>0</v>
      </c>
      <c r="Y24" s="176">
        <f t="shared" si="12"/>
        <v>193</v>
      </c>
      <c r="Z24" s="1244">
        <v>51</v>
      </c>
      <c r="AA24" s="1244">
        <v>142</v>
      </c>
      <c r="AB24" s="176">
        <f t="shared" si="13"/>
        <v>56</v>
      </c>
      <c r="AC24" s="1244">
        <v>37</v>
      </c>
      <c r="AD24" s="1248">
        <v>19</v>
      </c>
      <c r="AE24" s="368" t="s">
        <v>187</v>
      </c>
      <c r="AF24" s="708" t="s">
        <v>151</v>
      </c>
      <c r="AG24" s="369" t="s">
        <v>187</v>
      </c>
      <c r="AH24" s="364">
        <f t="shared" si="14"/>
        <v>12</v>
      </c>
      <c r="AI24" s="1244">
        <v>7</v>
      </c>
      <c r="AJ24" s="1244">
        <v>5</v>
      </c>
      <c r="AK24" s="176">
        <f t="shared" si="15"/>
        <v>4</v>
      </c>
      <c r="AL24" s="1247">
        <v>4</v>
      </c>
      <c r="AM24" s="1247">
        <v>0</v>
      </c>
      <c r="AN24" s="176">
        <f t="shared" si="16"/>
        <v>249</v>
      </c>
      <c r="AO24" s="1252">
        <v>161</v>
      </c>
      <c r="AP24" s="1252">
        <v>88</v>
      </c>
      <c r="AR24" s="367"/>
      <c r="AS24" s="367"/>
    </row>
    <row r="25" spans="1:45" s="1148" customFormat="1" ht="18.600000000000001" customHeight="1">
      <c r="A25" s="708" t="s">
        <v>152</v>
      </c>
      <c r="B25" s="363" t="s">
        <v>174</v>
      </c>
      <c r="C25" s="176">
        <f t="shared" si="5"/>
        <v>9194</v>
      </c>
      <c r="D25" s="176">
        <f t="shared" si="6"/>
        <v>5390</v>
      </c>
      <c r="E25" s="176">
        <f t="shared" si="6"/>
        <v>3804</v>
      </c>
      <c r="F25" s="176">
        <f t="shared" si="4"/>
        <v>86</v>
      </c>
      <c r="G25" s="1244">
        <v>16</v>
      </c>
      <c r="H25" s="1244">
        <v>70</v>
      </c>
      <c r="I25" s="176">
        <f t="shared" si="7"/>
        <v>139</v>
      </c>
      <c r="J25" s="1244">
        <v>90</v>
      </c>
      <c r="K25" s="1244">
        <v>49</v>
      </c>
      <c r="L25" s="179" t="s">
        <v>152</v>
      </c>
      <c r="M25" s="364">
        <f t="shared" si="8"/>
        <v>1910</v>
      </c>
      <c r="N25" s="1244">
        <v>875</v>
      </c>
      <c r="O25" s="1244">
        <v>1035</v>
      </c>
      <c r="P25" s="176">
        <f t="shared" si="9"/>
        <v>20</v>
      </c>
      <c r="Q25" s="1244">
        <v>17</v>
      </c>
      <c r="R25" s="1244">
        <v>3</v>
      </c>
      <c r="S25" s="176">
        <f t="shared" si="10"/>
        <v>325</v>
      </c>
      <c r="T25" s="1244">
        <v>163</v>
      </c>
      <c r="U25" s="1244">
        <v>162</v>
      </c>
      <c r="V25" s="176">
        <f t="shared" si="11"/>
        <v>564</v>
      </c>
      <c r="W25" s="1244">
        <v>439</v>
      </c>
      <c r="X25" s="1244">
        <v>125</v>
      </c>
      <c r="Y25" s="176">
        <f t="shared" si="12"/>
        <v>2512</v>
      </c>
      <c r="Z25" s="1244">
        <v>1215</v>
      </c>
      <c r="AA25" s="1244">
        <v>1297</v>
      </c>
      <c r="AB25" s="176">
        <f t="shared" si="13"/>
        <v>146</v>
      </c>
      <c r="AC25" s="1244">
        <v>103</v>
      </c>
      <c r="AD25" s="1248">
        <v>43</v>
      </c>
      <c r="AE25" s="368" t="s">
        <v>174</v>
      </c>
      <c r="AF25" s="708" t="s">
        <v>152</v>
      </c>
      <c r="AG25" s="366" t="s">
        <v>174</v>
      </c>
      <c r="AH25" s="364">
        <f t="shared" si="14"/>
        <v>627</v>
      </c>
      <c r="AI25" s="1244">
        <v>504</v>
      </c>
      <c r="AJ25" s="1244">
        <v>123</v>
      </c>
      <c r="AK25" s="176">
        <f t="shared" si="15"/>
        <v>316</v>
      </c>
      <c r="AL25" s="1247">
        <v>272</v>
      </c>
      <c r="AM25" s="1247">
        <v>44</v>
      </c>
      <c r="AN25" s="176">
        <f t="shared" si="16"/>
        <v>2549</v>
      </c>
      <c r="AO25" s="1252">
        <v>1696</v>
      </c>
      <c r="AP25" s="1252">
        <v>853</v>
      </c>
      <c r="AR25" s="367"/>
      <c r="AS25" s="367"/>
    </row>
    <row r="26" spans="1:45" s="1148" customFormat="1" ht="18.600000000000001" customHeight="1">
      <c r="A26" s="708" t="s">
        <v>153</v>
      </c>
      <c r="B26" s="363" t="s">
        <v>175</v>
      </c>
      <c r="C26" s="176">
        <f t="shared" si="5"/>
        <v>565</v>
      </c>
      <c r="D26" s="176">
        <f t="shared" si="6"/>
        <v>437</v>
      </c>
      <c r="E26" s="176">
        <f t="shared" si="6"/>
        <v>128</v>
      </c>
      <c r="F26" s="176">
        <f t="shared" si="4"/>
        <v>1</v>
      </c>
      <c r="G26" s="1244">
        <v>0</v>
      </c>
      <c r="H26" s="1244">
        <v>1</v>
      </c>
      <c r="I26" s="176">
        <f t="shared" si="7"/>
        <v>2</v>
      </c>
      <c r="J26" s="1244">
        <v>1</v>
      </c>
      <c r="K26" s="1244">
        <v>1</v>
      </c>
      <c r="L26" s="179" t="s">
        <v>153</v>
      </c>
      <c r="M26" s="364">
        <f t="shared" si="8"/>
        <v>20</v>
      </c>
      <c r="N26" s="1244">
        <v>7</v>
      </c>
      <c r="O26" s="1244">
        <v>13</v>
      </c>
      <c r="P26" s="176">
        <f t="shared" si="9"/>
        <v>0</v>
      </c>
      <c r="Q26" s="1244">
        <v>0</v>
      </c>
      <c r="R26" s="1244">
        <v>0</v>
      </c>
      <c r="S26" s="176">
        <f t="shared" si="10"/>
        <v>26</v>
      </c>
      <c r="T26" s="1244">
        <v>16</v>
      </c>
      <c r="U26" s="1244">
        <v>10</v>
      </c>
      <c r="V26" s="176">
        <f t="shared" si="11"/>
        <v>44</v>
      </c>
      <c r="W26" s="1244">
        <v>44</v>
      </c>
      <c r="X26" s="1244">
        <v>0</v>
      </c>
      <c r="Y26" s="176">
        <f t="shared" si="12"/>
        <v>99</v>
      </c>
      <c r="Z26" s="1244">
        <v>34</v>
      </c>
      <c r="AA26" s="1244">
        <v>65</v>
      </c>
      <c r="AB26" s="176">
        <f t="shared" si="13"/>
        <v>15</v>
      </c>
      <c r="AC26" s="1244">
        <v>11</v>
      </c>
      <c r="AD26" s="1248">
        <v>4</v>
      </c>
      <c r="AE26" s="365" t="s">
        <v>175</v>
      </c>
      <c r="AF26" s="708" t="s">
        <v>153</v>
      </c>
      <c r="AG26" s="363" t="s">
        <v>175</v>
      </c>
      <c r="AH26" s="364">
        <f t="shared" si="14"/>
        <v>8</v>
      </c>
      <c r="AI26" s="1244">
        <v>8</v>
      </c>
      <c r="AJ26" s="1244">
        <v>0</v>
      </c>
      <c r="AK26" s="176">
        <f t="shared" si="15"/>
        <v>120</v>
      </c>
      <c r="AL26" s="1247">
        <v>120</v>
      </c>
      <c r="AM26" s="1247">
        <v>0</v>
      </c>
      <c r="AN26" s="176">
        <f t="shared" si="16"/>
        <v>230</v>
      </c>
      <c r="AO26" s="1252">
        <v>196</v>
      </c>
      <c r="AP26" s="1252">
        <v>34</v>
      </c>
      <c r="AR26" s="367"/>
    </row>
    <row r="27" spans="1:45" s="1148" customFormat="1" ht="18.600000000000001" customHeight="1">
      <c r="A27" s="708" t="s">
        <v>154</v>
      </c>
      <c r="B27" s="363" t="s">
        <v>176</v>
      </c>
      <c r="C27" s="176">
        <f t="shared" si="5"/>
        <v>606</v>
      </c>
      <c r="D27" s="176">
        <f t="shared" si="6"/>
        <v>325</v>
      </c>
      <c r="E27" s="176">
        <f t="shared" si="6"/>
        <v>281</v>
      </c>
      <c r="F27" s="176">
        <f t="shared" si="4"/>
        <v>5</v>
      </c>
      <c r="G27" s="1245">
        <v>0</v>
      </c>
      <c r="H27" s="1245">
        <v>5</v>
      </c>
      <c r="I27" s="176">
        <f t="shared" si="7"/>
        <v>3</v>
      </c>
      <c r="J27" s="1245">
        <v>3</v>
      </c>
      <c r="K27" s="1245">
        <v>0</v>
      </c>
      <c r="L27" s="179" t="s">
        <v>154</v>
      </c>
      <c r="M27" s="364">
        <f t="shared" si="8"/>
        <v>42</v>
      </c>
      <c r="N27" s="1245">
        <v>6</v>
      </c>
      <c r="O27" s="1245">
        <v>36</v>
      </c>
      <c r="P27" s="176">
        <f t="shared" si="9"/>
        <v>0</v>
      </c>
      <c r="Q27" s="1245">
        <v>0</v>
      </c>
      <c r="R27" s="1245">
        <v>0</v>
      </c>
      <c r="S27" s="176">
        <f t="shared" si="10"/>
        <v>26</v>
      </c>
      <c r="T27" s="1245">
        <v>7</v>
      </c>
      <c r="U27" s="1245">
        <v>19</v>
      </c>
      <c r="V27" s="176">
        <f t="shared" si="11"/>
        <v>11</v>
      </c>
      <c r="W27" s="1245">
        <v>9</v>
      </c>
      <c r="X27" s="1245">
        <v>2</v>
      </c>
      <c r="Y27" s="176">
        <f t="shared" si="12"/>
        <v>201</v>
      </c>
      <c r="Z27" s="1245">
        <v>68</v>
      </c>
      <c r="AA27" s="1245">
        <v>133</v>
      </c>
      <c r="AB27" s="176">
        <f t="shared" si="13"/>
        <v>19</v>
      </c>
      <c r="AC27" s="1245">
        <v>13</v>
      </c>
      <c r="AD27" s="1249">
        <v>6</v>
      </c>
      <c r="AE27" s="365" t="s">
        <v>176</v>
      </c>
      <c r="AF27" s="708" t="s">
        <v>154</v>
      </c>
      <c r="AG27" s="363" t="s">
        <v>176</v>
      </c>
      <c r="AH27" s="364">
        <f t="shared" si="14"/>
        <v>33</v>
      </c>
      <c r="AI27" s="1245">
        <v>22</v>
      </c>
      <c r="AJ27" s="1245">
        <v>11</v>
      </c>
      <c r="AK27" s="176">
        <f t="shared" si="15"/>
        <v>11</v>
      </c>
      <c r="AL27" s="1250">
        <v>11</v>
      </c>
      <c r="AM27" s="1250">
        <v>0</v>
      </c>
      <c r="AN27" s="176">
        <f t="shared" si="16"/>
        <v>255</v>
      </c>
      <c r="AO27" s="1252">
        <v>186</v>
      </c>
      <c r="AP27" s="1252">
        <v>69</v>
      </c>
      <c r="AR27" s="367"/>
      <c r="AS27" s="367"/>
    </row>
    <row r="28" spans="1:45" s="1148" customFormat="1" ht="18.600000000000001" customHeight="1">
      <c r="A28" s="708" t="s">
        <v>155</v>
      </c>
      <c r="B28" s="363" t="s">
        <v>177</v>
      </c>
      <c r="C28" s="176">
        <f t="shared" si="5"/>
        <v>195</v>
      </c>
      <c r="D28" s="176">
        <f t="shared" si="6"/>
        <v>48</v>
      </c>
      <c r="E28" s="176">
        <f t="shared" si="6"/>
        <v>147</v>
      </c>
      <c r="F28" s="176">
        <f t="shared" si="4"/>
        <v>11</v>
      </c>
      <c r="G28" s="1244">
        <v>1</v>
      </c>
      <c r="H28" s="1244">
        <v>10</v>
      </c>
      <c r="I28" s="176">
        <f t="shared" si="7"/>
        <v>2</v>
      </c>
      <c r="J28" s="1244">
        <v>2</v>
      </c>
      <c r="K28" s="1244">
        <v>0</v>
      </c>
      <c r="L28" s="179" t="s">
        <v>155</v>
      </c>
      <c r="M28" s="364">
        <f t="shared" si="8"/>
        <v>13</v>
      </c>
      <c r="N28" s="1244">
        <v>3</v>
      </c>
      <c r="O28" s="1244">
        <v>10</v>
      </c>
      <c r="P28" s="176">
        <f t="shared" si="9"/>
        <v>1</v>
      </c>
      <c r="Q28" s="1244">
        <v>1</v>
      </c>
      <c r="R28" s="1244">
        <v>0</v>
      </c>
      <c r="S28" s="176">
        <f t="shared" si="10"/>
        <v>20</v>
      </c>
      <c r="T28" s="1244">
        <v>2</v>
      </c>
      <c r="U28" s="1244">
        <v>18</v>
      </c>
      <c r="V28" s="176">
        <f t="shared" si="11"/>
        <v>2</v>
      </c>
      <c r="W28" s="1244">
        <v>2</v>
      </c>
      <c r="X28" s="1244">
        <v>0</v>
      </c>
      <c r="Y28" s="176">
        <f t="shared" si="12"/>
        <v>88</v>
      </c>
      <c r="Z28" s="1244">
        <v>16</v>
      </c>
      <c r="AA28" s="1244">
        <v>72</v>
      </c>
      <c r="AB28" s="176">
        <f t="shared" si="13"/>
        <v>6</v>
      </c>
      <c r="AC28" s="1244">
        <v>3</v>
      </c>
      <c r="AD28" s="1248">
        <v>3</v>
      </c>
      <c r="AE28" s="368" t="s">
        <v>177</v>
      </c>
      <c r="AF28" s="708" t="s">
        <v>155</v>
      </c>
      <c r="AG28" s="369" t="s">
        <v>177</v>
      </c>
      <c r="AH28" s="364">
        <f t="shared" si="14"/>
        <v>4</v>
      </c>
      <c r="AI28" s="1244">
        <v>1</v>
      </c>
      <c r="AJ28" s="1244">
        <v>3</v>
      </c>
      <c r="AK28" s="176">
        <f t="shared" si="15"/>
        <v>0</v>
      </c>
      <c r="AL28" s="1247">
        <v>0</v>
      </c>
      <c r="AM28" s="1247">
        <v>0</v>
      </c>
      <c r="AN28" s="176">
        <f t="shared" si="16"/>
        <v>48</v>
      </c>
      <c r="AO28" s="1252">
        <v>17</v>
      </c>
      <c r="AP28" s="1252">
        <v>31</v>
      </c>
      <c r="AR28" s="367"/>
      <c r="AS28" s="367"/>
    </row>
    <row r="29" spans="1:45" s="1148" customFormat="1" ht="18.600000000000001" customHeight="1">
      <c r="A29" s="708" t="s">
        <v>156</v>
      </c>
      <c r="B29" s="363" t="s">
        <v>178</v>
      </c>
      <c r="C29" s="176">
        <f t="shared" si="5"/>
        <v>217</v>
      </c>
      <c r="D29" s="176">
        <f t="shared" si="6"/>
        <v>67</v>
      </c>
      <c r="E29" s="176">
        <f t="shared" si="6"/>
        <v>150</v>
      </c>
      <c r="F29" s="176">
        <f t="shared" si="4"/>
        <v>9</v>
      </c>
      <c r="G29" s="1244">
        <v>0</v>
      </c>
      <c r="H29" s="1244">
        <v>9</v>
      </c>
      <c r="I29" s="176">
        <f t="shared" si="7"/>
        <v>1</v>
      </c>
      <c r="J29" s="1244">
        <v>1</v>
      </c>
      <c r="K29" s="1244">
        <v>0</v>
      </c>
      <c r="L29" s="179" t="s">
        <v>156</v>
      </c>
      <c r="M29" s="364">
        <f t="shared" si="8"/>
        <v>10</v>
      </c>
      <c r="N29" s="1244">
        <v>1</v>
      </c>
      <c r="O29" s="1244">
        <v>9</v>
      </c>
      <c r="P29" s="176">
        <f t="shared" si="9"/>
        <v>1</v>
      </c>
      <c r="Q29" s="1244">
        <v>1</v>
      </c>
      <c r="R29" s="1244">
        <v>0</v>
      </c>
      <c r="S29" s="176">
        <f t="shared" si="10"/>
        <v>11</v>
      </c>
      <c r="T29" s="1244">
        <v>1</v>
      </c>
      <c r="U29" s="1244">
        <v>10</v>
      </c>
      <c r="V29" s="176">
        <f t="shared" si="11"/>
        <v>0</v>
      </c>
      <c r="W29" s="1244">
        <v>0</v>
      </c>
      <c r="X29" s="1244">
        <v>0</v>
      </c>
      <c r="Y29" s="176">
        <f t="shared" si="12"/>
        <v>138</v>
      </c>
      <c r="Z29" s="1244">
        <v>35</v>
      </c>
      <c r="AA29" s="1244">
        <v>103</v>
      </c>
      <c r="AB29" s="176">
        <f t="shared" si="13"/>
        <v>2</v>
      </c>
      <c r="AC29" s="1244">
        <v>0</v>
      </c>
      <c r="AD29" s="1248">
        <v>2</v>
      </c>
      <c r="AE29" s="365" t="s">
        <v>178</v>
      </c>
      <c r="AF29" s="708" t="s">
        <v>156</v>
      </c>
      <c r="AG29" s="366" t="s">
        <v>178</v>
      </c>
      <c r="AH29" s="364">
        <f t="shared" si="14"/>
        <v>2</v>
      </c>
      <c r="AI29" s="1244">
        <v>1</v>
      </c>
      <c r="AJ29" s="1244">
        <v>1</v>
      </c>
      <c r="AK29" s="176">
        <f t="shared" si="15"/>
        <v>5</v>
      </c>
      <c r="AL29" s="1247">
        <v>5</v>
      </c>
      <c r="AM29" s="1247">
        <v>0</v>
      </c>
      <c r="AN29" s="176">
        <f t="shared" si="16"/>
        <v>38</v>
      </c>
      <c r="AO29" s="1252">
        <v>22</v>
      </c>
      <c r="AP29" s="1252">
        <v>16</v>
      </c>
      <c r="AR29" s="367"/>
      <c r="AS29" s="367"/>
    </row>
    <row r="30" spans="1:45" s="1148" customFormat="1" ht="18.600000000000001" customHeight="1">
      <c r="A30" s="708" t="s">
        <v>157</v>
      </c>
      <c r="B30" s="363" t="s">
        <v>179</v>
      </c>
      <c r="C30" s="176">
        <f t="shared" si="5"/>
        <v>946</v>
      </c>
      <c r="D30" s="176">
        <f t="shared" si="6"/>
        <v>711</v>
      </c>
      <c r="E30" s="176">
        <f t="shared" si="6"/>
        <v>235</v>
      </c>
      <c r="F30" s="176">
        <f t="shared" si="4"/>
        <v>17</v>
      </c>
      <c r="G30" s="1244">
        <v>1</v>
      </c>
      <c r="H30" s="1244">
        <v>16</v>
      </c>
      <c r="I30" s="176">
        <f t="shared" si="7"/>
        <v>4</v>
      </c>
      <c r="J30" s="1244">
        <v>2</v>
      </c>
      <c r="K30" s="1244">
        <v>2</v>
      </c>
      <c r="L30" s="179" t="s">
        <v>157</v>
      </c>
      <c r="M30" s="364">
        <f t="shared" si="8"/>
        <v>80</v>
      </c>
      <c r="N30" s="1244">
        <v>63</v>
      </c>
      <c r="O30" s="1244">
        <v>17</v>
      </c>
      <c r="P30" s="176">
        <f t="shared" si="9"/>
        <v>0</v>
      </c>
      <c r="Q30" s="1244">
        <v>0</v>
      </c>
      <c r="R30" s="1244">
        <v>0</v>
      </c>
      <c r="S30" s="176">
        <f t="shared" si="10"/>
        <v>56</v>
      </c>
      <c r="T30" s="1244">
        <v>3</v>
      </c>
      <c r="U30" s="1244">
        <v>53</v>
      </c>
      <c r="V30" s="176">
        <f t="shared" si="11"/>
        <v>139</v>
      </c>
      <c r="W30" s="1244">
        <v>137</v>
      </c>
      <c r="X30" s="1244">
        <v>2</v>
      </c>
      <c r="Y30" s="176">
        <f t="shared" si="12"/>
        <v>396</v>
      </c>
      <c r="Z30" s="1244">
        <v>314</v>
      </c>
      <c r="AA30" s="1244">
        <v>82</v>
      </c>
      <c r="AB30" s="176">
        <f t="shared" si="13"/>
        <v>11</v>
      </c>
      <c r="AC30" s="1244">
        <v>6</v>
      </c>
      <c r="AD30" s="1248">
        <v>5</v>
      </c>
      <c r="AE30" s="365" t="s">
        <v>179</v>
      </c>
      <c r="AF30" s="708" t="s">
        <v>157</v>
      </c>
      <c r="AG30" s="366" t="s">
        <v>179</v>
      </c>
      <c r="AH30" s="364">
        <f t="shared" si="14"/>
        <v>3</v>
      </c>
      <c r="AI30" s="1244">
        <v>3</v>
      </c>
      <c r="AJ30" s="1244">
        <v>0</v>
      </c>
      <c r="AK30" s="176">
        <f t="shared" si="15"/>
        <v>28</v>
      </c>
      <c r="AL30" s="1247">
        <v>28</v>
      </c>
      <c r="AM30" s="1247">
        <v>0</v>
      </c>
      <c r="AN30" s="176">
        <f t="shared" si="16"/>
        <v>212</v>
      </c>
      <c r="AO30" s="1252">
        <v>154</v>
      </c>
      <c r="AP30" s="1252">
        <v>58</v>
      </c>
      <c r="AR30" s="367"/>
      <c r="AS30" s="367"/>
    </row>
    <row r="31" spans="1:45" s="1148" customFormat="1" ht="18.600000000000001" customHeight="1">
      <c r="A31" s="708" t="s">
        <v>158</v>
      </c>
      <c r="B31" s="363" t="s">
        <v>188</v>
      </c>
      <c r="C31" s="176">
        <f t="shared" si="5"/>
        <v>1020</v>
      </c>
      <c r="D31" s="176">
        <f t="shared" si="6"/>
        <v>517</v>
      </c>
      <c r="E31" s="176">
        <f t="shared" si="6"/>
        <v>503</v>
      </c>
      <c r="F31" s="176">
        <f t="shared" si="4"/>
        <v>10</v>
      </c>
      <c r="G31" s="1244">
        <v>2</v>
      </c>
      <c r="H31" s="1244">
        <v>8</v>
      </c>
      <c r="I31" s="176">
        <f t="shared" si="7"/>
        <v>7</v>
      </c>
      <c r="J31" s="1244">
        <v>4</v>
      </c>
      <c r="K31" s="1244">
        <v>3</v>
      </c>
      <c r="L31" s="179" t="s">
        <v>158</v>
      </c>
      <c r="M31" s="364">
        <f t="shared" si="8"/>
        <v>28</v>
      </c>
      <c r="N31" s="1244">
        <v>2</v>
      </c>
      <c r="O31" s="1244">
        <v>26</v>
      </c>
      <c r="P31" s="176">
        <f t="shared" si="9"/>
        <v>2</v>
      </c>
      <c r="Q31" s="1244">
        <v>2</v>
      </c>
      <c r="R31" s="1244">
        <v>0</v>
      </c>
      <c r="S31" s="176">
        <f t="shared" si="10"/>
        <v>16</v>
      </c>
      <c r="T31" s="1244">
        <v>6</v>
      </c>
      <c r="U31" s="1244">
        <v>10</v>
      </c>
      <c r="V31" s="176">
        <f t="shared" si="11"/>
        <v>1</v>
      </c>
      <c r="W31" s="1244">
        <v>1</v>
      </c>
      <c r="X31" s="1244">
        <v>0</v>
      </c>
      <c r="Y31" s="176">
        <f t="shared" si="12"/>
        <v>377</v>
      </c>
      <c r="Z31" s="1244">
        <v>174</v>
      </c>
      <c r="AA31" s="1244">
        <v>203</v>
      </c>
      <c r="AB31" s="176">
        <f t="shared" si="13"/>
        <v>3</v>
      </c>
      <c r="AC31" s="1244">
        <v>2</v>
      </c>
      <c r="AD31" s="1248">
        <v>1</v>
      </c>
      <c r="AE31" s="365" t="s">
        <v>188</v>
      </c>
      <c r="AF31" s="708" t="s">
        <v>158</v>
      </c>
      <c r="AG31" s="366" t="s">
        <v>188</v>
      </c>
      <c r="AH31" s="364">
        <f t="shared" si="14"/>
        <v>13</v>
      </c>
      <c r="AI31" s="1244">
        <v>13</v>
      </c>
      <c r="AJ31" s="1244">
        <v>0</v>
      </c>
      <c r="AK31" s="176">
        <f t="shared" si="15"/>
        <v>32</v>
      </c>
      <c r="AL31" s="1247">
        <v>30</v>
      </c>
      <c r="AM31" s="1247">
        <v>2</v>
      </c>
      <c r="AN31" s="176">
        <f t="shared" si="16"/>
        <v>531</v>
      </c>
      <c r="AO31" s="1252">
        <v>281</v>
      </c>
      <c r="AP31" s="1252">
        <v>250</v>
      </c>
      <c r="AR31" s="367"/>
      <c r="AS31" s="367"/>
    </row>
    <row r="32" spans="1:45" s="1148" customFormat="1" ht="18.600000000000001" customHeight="1">
      <c r="A32" s="708" t="s">
        <v>159</v>
      </c>
      <c r="B32" s="363" t="s">
        <v>189</v>
      </c>
      <c r="C32" s="176">
        <f t="shared" si="5"/>
        <v>1757</v>
      </c>
      <c r="D32" s="176">
        <f t="shared" si="6"/>
        <v>1439</v>
      </c>
      <c r="E32" s="176">
        <f t="shared" si="6"/>
        <v>318</v>
      </c>
      <c r="F32" s="176">
        <f t="shared" si="4"/>
        <v>5</v>
      </c>
      <c r="G32" s="1244">
        <v>0</v>
      </c>
      <c r="H32" s="1244">
        <v>5</v>
      </c>
      <c r="I32" s="176">
        <f t="shared" si="7"/>
        <v>2</v>
      </c>
      <c r="J32" s="1244">
        <v>1</v>
      </c>
      <c r="K32" s="1244">
        <v>1</v>
      </c>
      <c r="L32" s="179" t="s">
        <v>159</v>
      </c>
      <c r="M32" s="364">
        <f t="shared" si="8"/>
        <v>51</v>
      </c>
      <c r="N32" s="1244">
        <v>13</v>
      </c>
      <c r="O32" s="1244">
        <v>38</v>
      </c>
      <c r="P32" s="176">
        <f t="shared" si="9"/>
        <v>0</v>
      </c>
      <c r="Q32" s="1244">
        <v>0</v>
      </c>
      <c r="R32" s="1244">
        <v>0</v>
      </c>
      <c r="S32" s="176">
        <f t="shared" si="10"/>
        <v>95</v>
      </c>
      <c r="T32" s="1244">
        <v>72</v>
      </c>
      <c r="U32" s="1244">
        <v>23</v>
      </c>
      <c r="V32" s="176">
        <f t="shared" si="11"/>
        <v>365</v>
      </c>
      <c r="W32" s="1244">
        <v>329</v>
      </c>
      <c r="X32" s="1244">
        <v>36</v>
      </c>
      <c r="Y32" s="176">
        <f t="shared" si="12"/>
        <v>299</v>
      </c>
      <c r="Z32" s="1244">
        <v>175</v>
      </c>
      <c r="AA32" s="1244">
        <v>124</v>
      </c>
      <c r="AB32" s="176">
        <f t="shared" si="13"/>
        <v>67</v>
      </c>
      <c r="AC32" s="1244">
        <v>55</v>
      </c>
      <c r="AD32" s="1248">
        <v>12</v>
      </c>
      <c r="AE32" s="365" t="s">
        <v>189</v>
      </c>
      <c r="AF32" s="708" t="s">
        <v>159</v>
      </c>
      <c r="AG32" s="366" t="s">
        <v>189</v>
      </c>
      <c r="AH32" s="364">
        <f t="shared" si="14"/>
        <v>190</v>
      </c>
      <c r="AI32" s="1244">
        <v>177</v>
      </c>
      <c r="AJ32" s="1244">
        <v>13</v>
      </c>
      <c r="AK32" s="176">
        <f t="shared" si="15"/>
        <v>120</v>
      </c>
      <c r="AL32" s="1247">
        <v>120</v>
      </c>
      <c r="AM32" s="1247">
        <v>0</v>
      </c>
      <c r="AN32" s="176">
        <f t="shared" si="16"/>
        <v>563</v>
      </c>
      <c r="AO32" s="1252">
        <v>497</v>
      </c>
      <c r="AP32" s="1252">
        <v>66</v>
      </c>
      <c r="AR32" s="367"/>
      <c r="AS32" s="367"/>
    </row>
    <row r="33" spans="1:45" s="1148" customFormat="1" ht="18.600000000000001" customHeight="1">
      <c r="A33" s="708" t="s">
        <v>160</v>
      </c>
      <c r="B33" s="363" t="s">
        <v>180</v>
      </c>
      <c r="C33" s="176">
        <f t="shared" si="5"/>
        <v>1708</v>
      </c>
      <c r="D33" s="176">
        <f t="shared" si="6"/>
        <v>1295</v>
      </c>
      <c r="E33" s="176">
        <f t="shared" si="6"/>
        <v>413</v>
      </c>
      <c r="F33" s="176">
        <f t="shared" si="4"/>
        <v>22</v>
      </c>
      <c r="G33" s="1244">
        <v>1</v>
      </c>
      <c r="H33" s="1244">
        <v>21</v>
      </c>
      <c r="I33" s="176">
        <f t="shared" si="7"/>
        <v>2</v>
      </c>
      <c r="J33" s="1244">
        <v>2</v>
      </c>
      <c r="K33" s="1244">
        <v>0</v>
      </c>
      <c r="L33" s="179" t="s">
        <v>160</v>
      </c>
      <c r="M33" s="364">
        <f t="shared" si="8"/>
        <v>56</v>
      </c>
      <c r="N33" s="1244">
        <v>25</v>
      </c>
      <c r="O33" s="1244">
        <v>31</v>
      </c>
      <c r="P33" s="176">
        <f t="shared" si="9"/>
        <v>1</v>
      </c>
      <c r="Q33" s="1244">
        <v>1</v>
      </c>
      <c r="R33" s="1244">
        <v>0</v>
      </c>
      <c r="S33" s="176">
        <f t="shared" si="10"/>
        <v>99</v>
      </c>
      <c r="T33" s="1244">
        <v>75</v>
      </c>
      <c r="U33" s="1244">
        <v>24</v>
      </c>
      <c r="V33" s="176">
        <f t="shared" si="11"/>
        <v>200</v>
      </c>
      <c r="W33" s="1244">
        <v>171</v>
      </c>
      <c r="X33" s="1244">
        <v>29</v>
      </c>
      <c r="Y33" s="176">
        <f t="shared" si="12"/>
        <v>370</v>
      </c>
      <c r="Z33" s="1244">
        <v>199</v>
      </c>
      <c r="AA33" s="1244">
        <v>171</v>
      </c>
      <c r="AB33" s="176">
        <f t="shared" si="13"/>
        <v>81</v>
      </c>
      <c r="AC33" s="1244">
        <v>49</v>
      </c>
      <c r="AD33" s="1248">
        <v>32</v>
      </c>
      <c r="AE33" s="365" t="s">
        <v>180</v>
      </c>
      <c r="AF33" s="708" t="s">
        <v>160</v>
      </c>
      <c r="AG33" s="363" t="s">
        <v>180</v>
      </c>
      <c r="AH33" s="364">
        <f t="shared" si="14"/>
        <v>101</v>
      </c>
      <c r="AI33" s="1244">
        <v>92</v>
      </c>
      <c r="AJ33" s="1244">
        <v>9</v>
      </c>
      <c r="AK33" s="176">
        <f t="shared" si="15"/>
        <v>130</v>
      </c>
      <c r="AL33" s="1247">
        <v>126</v>
      </c>
      <c r="AM33" s="1247">
        <v>4</v>
      </c>
      <c r="AN33" s="176">
        <f t="shared" si="16"/>
        <v>646</v>
      </c>
      <c r="AO33" s="1252">
        <v>554</v>
      </c>
      <c r="AP33" s="1252">
        <v>92</v>
      </c>
      <c r="AR33" s="367"/>
      <c r="AS33" s="367"/>
    </row>
    <row r="34" spans="1:45" s="1148" customFormat="1" ht="18.600000000000001" customHeight="1">
      <c r="A34" s="708" t="s">
        <v>161</v>
      </c>
      <c r="B34" s="363" t="s">
        <v>190</v>
      </c>
      <c r="C34" s="176">
        <f t="shared" si="5"/>
        <v>3973</v>
      </c>
      <c r="D34" s="176">
        <f t="shared" si="6"/>
        <v>2768</v>
      </c>
      <c r="E34" s="176">
        <f t="shared" si="6"/>
        <v>1205</v>
      </c>
      <c r="F34" s="176">
        <f t="shared" si="4"/>
        <v>8</v>
      </c>
      <c r="G34" s="1244">
        <v>0</v>
      </c>
      <c r="H34" s="1244">
        <v>8</v>
      </c>
      <c r="I34" s="176">
        <f t="shared" si="7"/>
        <v>208</v>
      </c>
      <c r="J34" s="1244">
        <v>137</v>
      </c>
      <c r="K34" s="1244">
        <v>71</v>
      </c>
      <c r="L34" s="179" t="s">
        <v>161</v>
      </c>
      <c r="M34" s="364">
        <f t="shared" si="8"/>
        <v>363</v>
      </c>
      <c r="N34" s="1244">
        <v>140</v>
      </c>
      <c r="O34" s="1244">
        <v>223</v>
      </c>
      <c r="P34" s="176">
        <f t="shared" si="9"/>
        <v>3</v>
      </c>
      <c r="Q34" s="1244">
        <v>1</v>
      </c>
      <c r="R34" s="1244">
        <v>2</v>
      </c>
      <c r="S34" s="176">
        <f t="shared" si="10"/>
        <v>401</v>
      </c>
      <c r="T34" s="1244">
        <v>226</v>
      </c>
      <c r="U34" s="1244">
        <v>175</v>
      </c>
      <c r="V34" s="176">
        <f t="shared" si="11"/>
        <v>606</v>
      </c>
      <c r="W34" s="1244">
        <v>543</v>
      </c>
      <c r="X34" s="1244">
        <v>63</v>
      </c>
      <c r="Y34" s="176">
        <f t="shared" si="12"/>
        <v>688</v>
      </c>
      <c r="Z34" s="1244">
        <v>367</v>
      </c>
      <c r="AA34" s="1244">
        <v>321</v>
      </c>
      <c r="AB34" s="176">
        <f t="shared" si="13"/>
        <v>132</v>
      </c>
      <c r="AC34" s="1244">
        <v>92</v>
      </c>
      <c r="AD34" s="1248">
        <v>40</v>
      </c>
      <c r="AE34" s="365" t="s">
        <v>190</v>
      </c>
      <c r="AF34" s="708" t="s">
        <v>161</v>
      </c>
      <c r="AG34" s="363" t="s">
        <v>190</v>
      </c>
      <c r="AH34" s="364">
        <f t="shared" si="14"/>
        <v>143</v>
      </c>
      <c r="AI34" s="1244">
        <v>118</v>
      </c>
      <c r="AJ34" s="1244">
        <v>25</v>
      </c>
      <c r="AK34" s="176">
        <f t="shared" si="15"/>
        <v>244</v>
      </c>
      <c r="AL34" s="1247">
        <v>238</v>
      </c>
      <c r="AM34" s="1247">
        <v>6</v>
      </c>
      <c r="AN34" s="176">
        <f t="shared" si="16"/>
        <v>1177</v>
      </c>
      <c r="AO34" s="1252">
        <v>906</v>
      </c>
      <c r="AP34" s="1252">
        <v>271</v>
      </c>
      <c r="AR34" s="367"/>
      <c r="AS34" s="367"/>
    </row>
    <row r="35" spans="1:45" s="1148" customFormat="1" ht="18.600000000000001" customHeight="1">
      <c r="A35" s="708" t="s">
        <v>162</v>
      </c>
      <c r="B35" s="363" t="s">
        <v>181</v>
      </c>
      <c r="C35" s="176">
        <f t="shared" si="5"/>
        <v>533</v>
      </c>
      <c r="D35" s="176">
        <f t="shared" si="6"/>
        <v>235</v>
      </c>
      <c r="E35" s="176">
        <f t="shared" si="6"/>
        <v>298</v>
      </c>
      <c r="F35" s="176">
        <f t="shared" si="4"/>
        <v>23</v>
      </c>
      <c r="G35" s="1244">
        <v>1</v>
      </c>
      <c r="H35" s="1244">
        <v>22</v>
      </c>
      <c r="I35" s="176">
        <f t="shared" si="7"/>
        <v>4</v>
      </c>
      <c r="J35" s="1244">
        <v>3</v>
      </c>
      <c r="K35" s="1244">
        <v>1</v>
      </c>
      <c r="L35" s="179" t="s">
        <v>162</v>
      </c>
      <c r="M35" s="364">
        <f t="shared" si="8"/>
        <v>47</v>
      </c>
      <c r="N35" s="1244">
        <v>14</v>
      </c>
      <c r="O35" s="1244">
        <v>33</v>
      </c>
      <c r="P35" s="176">
        <f t="shared" si="9"/>
        <v>1</v>
      </c>
      <c r="Q35" s="1244">
        <v>1</v>
      </c>
      <c r="R35" s="1244">
        <v>0</v>
      </c>
      <c r="S35" s="176">
        <f t="shared" si="10"/>
        <v>34</v>
      </c>
      <c r="T35" s="1244">
        <v>5</v>
      </c>
      <c r="U35" s="1244">
        <v>29</v>
      </c>
      <c r="V35" s="176">
        <f t="shared" si="11"/>
        <v>15</v>
      </c>
      <c r="W35" s="1244">
        <v>15</v>
      </c>
      <c r="X35" s="1244">
        <v>0</v>
      </c>
      <c r="Y35" s="176">
        <f t="shared" si="12"/>
        <v>259</v>
      </c>
      <c r="Z35" s="1244">
        <v>98</v>
      </c>
      <c r="AA35" s="1244">
        <v>161</v>
      </c>
      <c r="AB35" s="176">
        <f t="shared" si="13"/>
        <v>4</v>
      </c>
      <c r="AC35" s="1244">
        <v>0</v>
      </c>
      <c r="AD35" s="1248">
        <v>4</v>
      </c>
      <c r="AE35" s="365" t="s">
        <v>181</v>
      </c>
      <c r="AF35" s="708" t="s">
        <v>162</v>
      </c>
      <c r="AG35" s="366" t="s">
        <v>181</v>
      </c>
      <c r="AH35" s="364">
        <f t="shared" si="14"/>
        <v>4</v>
      </c>
      <c r="AI35" s="1244">
        <v>2</v>
      </c>
      <c r="AJ35" s="1244">
        <v>2</v>
      </c>
      <c r="AK35" s="176">
        <f t="shared" si="15"/>
        <v>1</v>
      </c>
      <c r="AL35" s="1247">
        <v>1</v>
      </c>
      <c r="AM35" s="1247">
        <v>0</v>
      </c>
      <c r="AN35" s="176">
        <f t="shared" si="16"/>
        <v>141</v>
      </c>
      <c r="AO35" s="1252">
        <v>95</v>
      </c>
      <c r="AP35" s="1252">
        <v>46</v>
      </c>
      <c r="AR35" s="367"/>
      <c r="AS35" s="367"/>
    </row>
    <row r="36" spans="1:45" s="1148" customFormat="1" ht="18.600000000000001" customHeight="1">
      <c r="A36" s="708" t="s">
        <v>163</v>
      </c>
      <c r="B36" s="363" t="s">
        <v>191</v>
      </c>
      <c r="C36" s="176">
        <f t="shared" si="5"/>
        <v>302</v>
      </c>
      <c r="D36" s="176">
        <f t="shared" si="6"/>
        <v>111</v>
      </c>
      <c r="E36" s="176">
        <f t="shared" si="6"/>
        <v>191</v>
      </c>
      <c r="F36" s="176">
        <f t="shared" si="4"/>
        <v>20</v>
      </c>
      <c r="G36" s="1244">
        <v>0</v>
      </c>
      <c r="H36" s="1244">
        <v>20</v>
      </c>
      <c r="I36" s="176">
        <f t="shared" si="7"/>
        <v>0</v>
      </c>
      <c r="J36" s="1244">
        <v>0</v>
      </c>
      <c r="K36" s="1244">
        <v>0</v>
      </c>
      <c r="L36" s="179" t="s">
        <v>163</v>
      </c>
      <c r="M36" s="364">
        <f t="shared" si="8"/>
        <v>21</v>
      </c>
      <c r="N36" s="1244">
        <v>5</v>
      </c>
      <c r="O36" s="1244">
        <v>16</v>
      </c>
      <c r="P36" s="176">
        <f t="shared" si="9"/>
        <v>1</v>
      </c>
      <c r="Q36" s="1244">
        <v>1</v>
      </c>
      <c r="R36" s="1244">
        <v>0</v>
      </c>
      <c r="S36" s="176">
        <f t="shared" si="10"/>
        <v>23</v>
      </c>
      <c r="T36" s="1244">
        <v>9</v>
      </c>
      <c r="U36" s="1244">
        <v>14</v>
      </c>
      <c r="V36" s="176">
        <f t="shared" si="11"/>
        <v>0</v>
      </c>
      <c r="W36" s="1244">
        <v>0</v>
      </c>
      <c r="X36" s="1244">
        <v>0</v>
      </c>
      <c r="Y36" s="176">
        <f t="shared" si="12"/>
        <v>100</v>
      </c>
      <c r="Z36" s="1244">
        <v>27</v>
      </c>
      <c r="AA36" s="1244">
        <v>73</v>
      </c>
      <c r="AB36" s="176">
        <f t="shared" si="13"/>
        <v>11</v>
      </c>
      <c r="AC36" s="1244">
        <v>3</v>
      </c>
      <c r="AD36" s="1248">
        <v>8</v>
      </c>
      <c r="AE36" s="365" t="s">
        <v>191</v>
      </c>
      <c r="AF36" s="708" t="s">
        <v>163</v>
      </c>
      <c r="AG36" s="366" t="s">
        <v>191</v>
      </c>
      <c r="AH36" s="364">
        <f t="shared" si="14"/>
        <v>2</v>
      </c>
      <c r="AI36" s="1244">
        <v>1</v>
      </c>
      <c r="AJ36" s="1244">
        <v>1</v>
      </c>
      <c r="AK36" s="176">
        <f t="shared" si="15"/>
        <v>0</v>
      </c>
      <c r="AL36" s="1247">
        <v>0</v>
      </c>
      <c r="AM36" s="1247">
        <v>0</v>
      </c>
      <c r="AN36" s="176">
        <f t="shared" si="16"/>
        <v>124</v>
      </c>
      <c r="AO36" s="1252">
        <v>65</v>
      </c>
      <c r="AP36" s="1252">
        <v>59</v>
      </c>
      <c r="AR36" s="367"/>
      <c r="AS36" s="367"/>
    </row>
    <row r="37" spans="1:45" s="1148" customFormat="1" ht="18.600000000000001" customHeight="1">
      <c r="A37" s="708" t="s">
        <v>164</v>
      </c>
      <c r="B37" s="363" t="s">
        <v>182</v>
      </c>
      <c r="C37" s="176">
        <f t="shared" si="5"/>
        <v>1363</v>
      </c>
      <c r="D37" s="176">
        <f t="shared" si="6"/>
        <v>1173</v>
      </c>
      <c r="E37" s="176">
        <f t="shared" si="6"/>
        <v>190</v>
      </c>
      <c r="F37" s="176">
        <f t="shared" si="4"/>
        <v>9</v>
      </c>
      <c r="G37" s="1244">
        <v>1</v>
      </c>
      <c r="H37" s="1244">
        <v>8</v>
      </c>
      <c r="I37" s="176">
        <f t="shared" si="7"/>
        <v>12</v>
      </c>
      <c r="J37" s="1244">
        <v>6</v>
      </c>
      <c r="K37" s="1244">
        <v>6</v>
      </c>
      <c r="L37" s="179" t="s">
        <v>164</v>
      </c>
      <c r="M37" s="364">
        <f t="shared" si="8"/>
        <v>123</v>
      </c>
      <c r="N37" s="1244">
        <v>103</v>
      </c>
      <c r="O37" s="1244">
        <v>20</v>
      </c>
      <c r="P37" s="176">
        <f t="shared" si="9"/>
        <v>3</v>
      </c>
      <c r="Q37" s="1244">
        <v>3</v>
      </c>
      <c r="R37" s="1244">
        <v>0</v>
      </c>
      <c r="S37" s="176">
        <f t="shared" si="10"/>
        <v>32</v>
      </c>
      <c r="T37" s="1244">
        <v>3</v>
      </c>
      <c r="U37" s="1244">
        <v>29</v>
      </c>
      <c r="V37" s="176">
        <f t="shared" si="11"/>
        <v>430</v>
      </c>
      <c r="W37" s="1244">
        <v>429</v>
      </c>
      <c r="X37" s="1244">
        <v>1</v>
      </c>
      <c r="Y37" s="176">
        <f t="shared" si="12"/>
        <v>470</v>
      </c>
      <c r="Z37" s="1244">
        <v>389</v>
      </c>
      <c r="AA37" s="1244">
        <v>81</v>
      </c>
      <c r="AB37" s="176">
        <f t="shared" si="13"/>
        <v>19</v>
      </c>
      <c r="AC37" s="1244">
        <v>18</v>
      </c>
      <c r="AD37" s="1248">
        <v>1</v>
      </c>
      <c r="AE37" s="365" t="s">
        <v>182</v>
      </c>
      <c r="AF37" s="708" t="s">
        <v>164</v>
      </c>
      <c r="AG37" s="363" t="s">
        <v>182</v>
      </c>
      <c r="AH37" s="364">
        <f t="shared" si="14"/>
        <v>7</v>
      </c>
      <c r="AI37" s="1244">
        <v>4</v>
      </c>
      <c r="AJ37" s="1244">
        <v>3</v>
      </c>
      <c r="AK37" s="176">
        <f t="shared" si="15"/>
        <v>28</v>
      </c>
      <c r="AL37" s="1247">
        <v>28</v>
      </c>
      <c r="AM37" s="1247">
        <v>0</v>
      </c>
      <c r="AN37" s="176">
        <f t="shared" si="16"/>
        <v>230</v>
      </c>
      <c r="AO37" s="1252">
        <v>189</v>
      </c>
      <c r="AP37" s="1252">
        <v>41</v>
      </c>
      <c r="AR37" s="367"/>
      <c r="AS37" s="367"/>
    </row>
    <row r="38" spans="1:45" s="1148" customFormat="1" ht="18.600000000000001" customHeight="1" thickBot="1">
      <c r="A38" s="660" t="s">
        <v>165</v>
      </c>
      <c r="B38" s="661" t="s">
        <v>192</v>
      </c>
      <c r="C38" s="176">
        <f t="shared" si="5"/>
        <v>151</v>
      </c>
      <c r="D38" s="176">
        <f t="shared" si="6"/>
        <v>126</v>
      </c>
      <c r="E38" s="176">
        <f t="shared" si="6"/>
        <v>25</v>
      </c>
      <c r="F38" s="176">
        <f t="shared" si="4"/>
        <v>3</v>
      </c>
      <c r="G38" s="1244">
        <v>0</v>
      </c>
      <c r="H38" s="1246">
        <v>3</v>
      </c>
      <c r="I38" s="176">
        <f t="shared" si="7"/>
        <v>0</v>
      </c>
      <c r="J38" s="1244">
        <v>0</v>
      </c>
      <c r="K38" s="1244">
        <v>0</v>
      </c>
      <c r="L38" s="662" t="s">
        <v>165</v>
      </c>
      <c r="M38" s="370">
        <f t="shared" si="8"/>
        <v>12</v>
      </c>
      <c r="N38" s="1246">
        <v>11</v>
      </c>
      <c r="O38" s="1246">
        <v>1</v>
      </c>
      <c r="P38" s="663">
        <f t="shared" si="9"/>
        <v>0</v>
      </c>
      <c r="Q38" s="1244">
        <v>0</v>
      </c>
      <c r="R38" s="1244">
        <v>0</v>
      </c>
      <c r="S38" s="176">
        <f t="shared" si="10"/>
        <v>4</v>
      </c>
      <c r="T38" s="1244">
        <v>0</v>
      </c>
      <c r="U38" s="1244">
        <v>4</v>
      </c>
      <c r="V38" s="663">
        <f t="shared" si="11"/>
        <v>59</v>
      </c>
      <c r="W38" s="1246">
        <v>59</v>
      </c>
      <c r="X38" s="1246">
        <v>0</v>
      </c>
      <c r="Y38" s="663">
        <f t="shared" si="12"/>
        <v>28</v>
      </c>
      <c r="Z38" s="1246">
        <v>22</v>
      </c>
      <c r="AA38" s="1246">
        <v>6</v>
      </c>
      <c r="AB38" s="663">
        <f t="shared" si="13"/>
        <v>0</v>
      </c>
      <c r="AC38" s="1246">
        <v>0</v>
      </c>
      <c r="AD38" s="1347">
        <v>0</v>
      </c>
      <c r="AE38" s="929" t="s">
        <v>192</v>
      </c>
      <c r="AF38" s="660" t="s">
        <v>165</v>
      </c>
      <c r="AG38" s="661" t="s">
        <v>192</v>
      </c>
      <c r="AH38" s="370">
        <f t="shared" si="14"/>
        <v>0</v>
      </c>
      <c r="AI38" s="1246">
        <v>0</v>
      </c>
      <c r="AJ38" s="1246">
        <v>0</v>
      </c>
      <c r="AK38" s="663">
        <f t="shared" si="15"/>
        <v>6</v>
      </c>
      <c r="AL38" s="1251">
        <v>6</v>
      </c>
      <c r="AM38" s="1251">
        <v>0</v>
      </c>
      <c r="AN38" s="663">
        <f t="shared" si="16"/>
        <v>39</v>
      </c>
      <c r="AO38" s="1253">
        <v>28</v>
      </c>
      <c r="AP38" s="1253">
        <v>11</v>
      </c>
      <c r="AR38" s="367"/>
      <c r="AS38" s="367"/>
    </row>
    <row r="39" spans="1:45" s="380" customFormat="1" ht="11.1" customHeight="1">
      <c r="A39" s="371" t="s">
        <v>1536</v>
      </c>
      <c r="B39" s="372"/>
      <c r="C39" s="373"/>
      <c r="D39" s="373"/>
      <c r="E39" s="374"/>
      <c r="F39" s="372"/>
      <c r="G39" s="374"/>
      <c r="H39" s="375"/>
      <c r="I39" s="374"/>
      <c r="J39" s="374"/>
      <c r="K39" s="376" t="s">
        <v>1761</v>
      </c>
      <c r="L39" s="372" t="s">
        <v>1536</v>
      </c>
      <c r="M39" s="374"/>
      <c r="N39" s="374"/>
      <c r="O39" s="377"/>
      <c r="P39" s="377"/>
      <c r="Q39" s="374"/>
      <c r="R39" s="374"/>
      <c r="S39" s="374"/>
      <c r="T39" s="374"/>
      <c r="U39" s="374"/>
      <c r="V39" s="378"/>
      <c r="W39" s="379"/>
      <c r="X39" s="379"/>
      <c r="Y39" s="378"/>
      <c r="Z39" s="379"/>
      <c r="AA39" s="379"/>
      <c r="AB39" s="373"/>
      <c r="AC39" s="373"/>
      <c r="AD39" s="373"/>
      <c r="AE39" s="375" t="s">
        <v>1762</v>
      </c>
      <c r="AF39" s="371" t="s">
        <v>1912</v>
      </c>
      <c r="AG39" s="372"/>
      <c r="AH39" s="374"/>
      <c r="AI39" s="374"/>
      <c r="AJ39" s="374"/>
      <c r="AK39" s="373"/>
      <c r="AL39" s="373"/>
      <c r="AM39" s="373"/>
      <c r="AN39" s="373"/>
      <c r="AO39" s="373"/>
      <c r="AP39" s="376" t="s">
        <v>1762</v>
      </c>
    </row>
    <row r="40" spans="1:45" s="381" customFormat="1" ht="11.25">
      <c r="C40" s="382"/>
      <c r="D40" s="383"/>
      <c r="E40" s="382"/>
      <c r="F40" s="383"/>
      <c r="G40" s="383"/>
      <c r="H40" s="382"/>
      <c r="I40" s="383"/>
      <c r="J40" s="383"/>
      <c r="K40" s="383"/>
      <c r="L40" s="384"/>
      <c r="M40" s="383"/>
      <c r="N40" s="383"/>
      <c r="O40" s="382"/>
      <c r="S40" s="383"/>
      <c r="T40" s="383"/>
      <c r="U40" s="383"/>
      <c r="V40" s="382"/>
      <c r="W40" s="383"/>
      <c r="X40" s="382"/>
      <c r="Y40" s="382"/>
      <c r="Z40" s="383"/>
      <c r="AA40" s="382"/>
      <c r="AB40" s="382"/>
      <c r="AC40" s="382"/>
      <c r="AD40" s="382"/>
      <c r="AH40" s="382"/>
      <c r="AI40" s="382"/>
      <c r="AJ40" s="382"/>
      <c r="AK40" s="382"/>
      <c r="AL40" s="382"/>
      <c r="AM40" s="382"/>
      <c r="AN40" s="382"/>
      <c r="AO40" s="382"/>
      <c r="AP40" s="382"/>
    </row>
    <row r="41" spans="1:45" s="381" customFormat="1" ht="11.25">
      <c r="C41" s="382"/>
      <c r="D41" s="383"/>
      <c r="E41" s="382"/>
      <c r="F41" s="383"/>
      <c r="G41" s="383"/>
      <c r="H41" s="382"/>
      <c r="I41" s="383"/>
      <c r="J41" s="383"/>
      <c r="K41" s="383"/>
      <c r="L41" s="384"/>
      <c r="M41" s="383"/>
      <c r="N41" s="383"/>
      <c r="O41" s="382"/>
      <c r="S41" s="383"/>
      <c r="T41" s="383"/>
      <c r="U41" s="383"/>
      <c r="V41" s="382"/>
      <c r="W41" s="383"/>
      <c r="X41" s="382"/>
      <c r="Y41" s="382"/>
      <c r="Z41" s="383"/>
      <c r="AA41" s="382"/>
      <c r="AB41" s="382"/>
      <c r="AC41" s="382"/>
      <c r="AD41" s="382"/>
      <c r="AH41" s="382"/>
      <c r="AI41" s="382"/>
      <c r="AJ41" s="382"/>
      <c r="AK41" s="382"/>
      <c r="AL41" s="382"/>
      <c r="AM41" s="382"/>
      <c r="AN41" s="382"/>
      <c r="AO41" s="382"/>
      <c r="AP41" s="382"/>
    </row>
    <row r="42" spans="1:45" s="381" customFormat="1" ht="11.25">
      <c r="A42" s="381" t="s">
        <v>1087</v>
      </c>
      <c r="B42" s="618">
        <f>C14</f>
        <v>53364</v>
      </c>
      <c r="C42" s="382" t="s">
        <v>1088</v>
      </c>
      <c r="D42" s="383"/>
      <c r="E42" s="382"/>
      <c r="F42" s="383"/>
      <c r="G42" s="383"/>
      <c r="H42" s="382"/>
      <c r="I42" s="383"/>
      <c r="J42" s="383"/>
      <c r="K42" s="383"/>
      <c r="L42" s="384"/>
      <c r="M42" s="383"/>
      <c r="N42" s="383"/>
      <c r="O42" s="382"/>
      <c r="S42" s="383"/>
      <c r="T42" s="383"/>
      <c r="U42" s="383"/>
      <c r="V42" s="382"/>
      <c r="W42" s="383"/>
      <c r="X42" s="382"/>
      <c r="Y42" s="382"/>
      <c r="Z42" s="383"/>
      <c r="AA42" s="382"/>
      <c r="AB42" s="382"/>
      <c r="AC42" s="382"/>
      <c r="AD42" s="382"/>
      <c r="AH42" s="382"/>
      <c r="AI42" s="382"/>
      <c r="AJ42" s="382"/>
      <c r="AK42" s="382"/>
      <c r="AL42" s="382"/>
      <c r="AM42" s="382"/>
      <c r="AN42" s="382"/>
      <c r="AO42" s="382"/>
      <c r="AP42" s="382"/>
    </row>
    <row r="43" spans="1:45" s="381" customFormat="1" ht="11.25">
      <c r="A43" s="381" t="s">
        <v>1089</v>
      </c>
      <c r="B43" s="618">
        <f>SUM(C16:C25)</f>
        <v>40028</v>
      </c>
      <c r="C43" s="619">
        <f>(B43/B42)*100</f>
        <v>75.009369612472838</v>
      </c>
      <c r="D43" s="383"/>
      <c r="E43" s="382"/>
      <c r="F43" s="383"/>
      <c r="G43" s="383"/>
      <c r="H43" s="382"/>
      <c r="I43" s="383"/>
      <c r="J43" s="383"/>
      <c r="K43" s="383"/>
      <c r="L43" s="384"/>
      <c r="M43" s="383"/>
      <c r="N43" s="383"/>
      <c r="O43" s="382"/>
      <c r="S43" s="383"/>
      <c r="T43" s="383"/>
      <c r="U43" s="383"/>
      <c r="V43" s="382"/>
      <c r="W43" s="383"/>
      <c r="X43" s="382"/>
      <c r="Y43" s="382"/>
      <c r="Z43" s="383"/>
      <c r="AA43" s="382"/>
      <c r="AB43" s="382"/>
      <c r="AC43" s="382"/>
      <c r="AD43" s="382"/>
      <c r="AH43" s="382"/>
      <c r="AI43" s="382"/>
      <c r="AJ43" s="382"/>
      <c r="AK43" s="382"/>
      <c r="AL43" s="382"/>
      <c r="AM43" s="382"/>
      <c r="AN43" s="382"/>
      <c r="AO43" s="382"/>
      <c r="AP43" s="382"/>
    </row>
    <row r="44" spans="1:45" s="381" customFormat="1" ht="11.25">
      <c r="A44" s="381" t="s">
        <v>1090</v>
      </c>
      <c r="B44" s="618">
        <f>SUM(C26:C38)</f>
        <v>13336</v>
      </c>
      <c r="C44" s="619">
        <f>(B44/B42)*100</f>
        <v>24.990630387527172</v>
      </c>
      <c r="D44" s="383"/>
      <c r="E44" s="382"/>
      <c r="F44" s="383"/>
      <c r="G44" s="383"/>
      <c r="H44" s="382"/>
      <c r="I44" s="383"/>
      <c r="J44" s="383"/>
      <c r="K44" s="383"/>
      <c r="L44" s="384"/>
      <c r="M44" s="383"/>
      <c r="N44" s="383"/>
      <c r="O44" s="382"/>
      <c r="S44" s="383"/>
      <c r="T44" s="383"/>
      <c r="U44" s="383"/>
      <c r="V44" s="382"/>
      <c r="W44" s="383"/>
      <c r="X44" s="382"/>
      <c r="Y44" s="382"/>
      <c r="Z44" s="383"/>
      <c r="AA44" s="382"/>
      <c r="AB44" s="382"/>
      <c r="AC44" s="382"/>
      <c r="AD44" s="382"/>
      <c r="AH44" s="382"/>
      <c r="AI44" s="382"/>
      <c r="AJ44" s="382"/>
      <c r="AK44" s="382"/>
      <c r="AL44" s="382"/>
      <c r="AM44" s="382"/>
      <c r="AN44" s="382"/>
      <c r="AO44" s="382"/>
      <c r="AP44" s="382"/>
    </row>
    <row r="45" spans="1:45" s="381" customFormat="1" ht="11.25">
      <c r="C45" s="382"/>
      <c r="D45" s="383"/>
      <c r="E45" s="382"/>
      <c r="F45" s="383"/>
      <c r="G45" s="383"/>
      <c r="H45" s="382"/>
      <c r="I45" s="383"/>
      <c r="J45" s="383"/>
      <c r="K45" s="383"/>
      <c r="L45" s="384"/>
      <c r="M45" s="383"/>
      <c r="N45" s="383"/>
      <c r="O45" s="382"/>
      <c r="S45" s="383"/>
      <c r="T45" s="383"/>
      <c r="U45" s="383"/>
      <c r="V45" s="382"/>
      <c r="W45" s="383"/>
      <c r="X45" s="382"/>
      <c r="Y45" s="382"/>
      <c r="Z45" s="383"/>
      <c r="AA45" s="382"/>
      <c r="AB45" s="382"/>
      <c r="AC45" s="382"/>
      <c r="AD45" s="382"/>
      <c r="AH45" s="382"/>
      <c r="AI45" s="382"/>
      <c r="AJ45" s="382"/>
      <c r="AK45" s="382"/>
      <c r="AL45" s="382"/>
      <c r="AM45" s="382"/>
      <c r="AN45" s="382"/>
      <c r="AO45" s="382"/>
      <c r="AP45" s="382"/>
    </row>
    <row r="46" spans="1:45" s="381" customFormat="1" ht="11.25">
      <c r="C46" s="382"/>
      <c r="D46" s="383"/>
      <c r="E46" s="382"/>
      <c r="F46" s="383"/>
      <c r="G46" s="383"/>
      <c r="H46" s="382"/>
      <c r="I46" s="383"/>
      <c r="J46" s="383"/>
      <c r="K46" s="383"/>
      <c r="L46" s="384"/>
      <c r="M46" s="383"/>
      <c r="N46" s="383"/>
      <c r="O46" s="382"/>
      <c r="S46" s="383"/>
      <c r="T46" s="383"/>
      <c r="U46" s="383"/>
      <c r="V46" s="382"/>
      <c r="W46" s="383"/>
      <c r="X46" s="382"/>
      <c r="Y46" s="382"/>
      <c r="Z46" s="383"/>
      <c r="AA46" s="382"/>
      <c r="AB46" s="382"/>
      <c r="AC46" s="382"/>
      <c r="AD46" s="382"/>
      <c r="AH46" s="382"/>
      <c r="AI46" s="382"/>
      <c r="AJ46" s="382"/>
      <c r="AK46" s="382"/>
      <c r="AL46" s="382"/>
      <c r="AM46" s="382"/>
      <c r="AN46" s="382"/>
      <c r="AO46" s="382"/>
      <c r="AP46" s="382"/>
    </row>
    <row r="47" spans="1:45" s="381" customFormat="1" ht="11.25">
      <c r="A47" s="620" t="s">
        <v>143</v>
      </c>
      <c r="B47" s="621">
        <v>4908</v>
      </c>
      <c r="C47" s="622">
        <f>(B47/$B$42)*100</f>
        <v>9.1972116033280855</v>
      </c>
      <c r="D47" s="383"/>
      <c r="E47" s="382"/>
      <c r="F47" s="383"/>
      <c r="G47" s="383"/>
      <c r="H47" s="382"/>
      <c r="I47" s="383"/>
      <c r="J47" s="383"/>
      <c r="K47" s="383"/>
      <c r="L47" s="384"/>
      <c r="M47" s="383"/>
      <c r="N47" s="383"/>
      <c r="O47" s="382"/>
      <c r="S47" s="383"/>
      <c r="T47" s="383"/>
      <c r="U47" s="383"/>
      <c r="V47" s="382"/>
      <c r="W47" s="383"/>
      <c r="X47" s="382"/>
      <c r="Y47" s="382"/>
      <c r="Z47" s="383"/>
      <c r="AA47" s="382"/>
      <c r="AB47" s="382"/>
      <c r="AC47" s="382"/>
      <c r="AD47" s="382"/>
      <c r="AH47" s="382"/>
      <c r="AI47" s="382"/>
      <c r="AJ47" s="382"/>
      <c r="AK47" s="382"/>
      <c r="AL47" s="382"/>
      <c r="AM47" s="382"/>
      <c r="AN47" s="382"/>
      <c r="AO47" s="382"/>
      <c r="AP47" s="382"/>
    </row>
    <row r="48" spans="1:45" s="381" customFormat="1" ht="11.25">
      <c r="A48" s="620" t="s">
        <v>144</v>
      </c>
      <c r="B48" s="621">
        <v>8395</v>
      </c>
      <c r="C48" s="622">
        <f t="shared" ref="C48:C69" si="17">(B48/$B$42)*100</f>
        <v>15.731579341878421</v>
      </c>
      <c r="D48" s="383"/>
      <c r="E48" s="382"/>
      <c r="F48" s="383"/>
      <c r="G48" s="383"/>
      <c r="H48" s="382"/>
      <c r="I48" s="383"/>
      <c r="J48" s="383"/>
      <c r="K48" s="383"/>
      <c r="L48" s="384"/>
      <c r="M48" s="383"/>
      <c r="N48" s="383"/>
      <c r="O48" s="382"/>
      <c r="S48" s="383"/>
      <c r="T48" s="383"/>
      <c r="U48" s="383"/>
      <c r="V48" s="382"/>
      <c r="W48" s="383"/>
      <c r="X48" s="382"/>
      <c r="Y48" s="382"/>
      <c r="Z48" s="383"/>
      <c r="AA48" s="382"/>
      <c r="AB48" s="382"/>
      <c r="AC48" s="382"/>
      <c r="AD48" s="382"/>
      <c r="AH48" s="382"/>
      <c r="AI48" s="382"/>
      <c r="AJ48" s="382"/>
      <c r="AK48" s="382"/>
      <c r="AL48" s="382"/>
      <c r="AM48" s="382"/>
      <c r="AN48" s="382"/>
      <c r="AO48" s="382"/>
      <c r="AP48" s="382"/>
    </row>
    <row r="49" spans="1:42" s="381" customFormat="1" ht="11.25">
      <c r="A49" s="620" t="s">
        <v>145</v>
      </c>
      <c r="B49" s="621">
        <v>1702</v>
      </c>
      <c r="C49" s="622">
        <f t="shared" si="17"/>
        <v>3.1894160857506932</v>
      </c>
      <c r="D49" s="383"/>
      <c r="E49" s="382"/>
      <c r="F49" s="383"/>
      <c r="G49" s="383"/>
      <c r="H49" s="382"/>
      <c r="I49" s="383"/>
      <c r="J49" s="383"/>
      <c r="K49" s="383"/>
      <c r="L49" s="384"/>
      <c r="M49" s="383"/>
      <c r="N49" s="383"/>
      <c r="O49" s="382"/>
      <c r="S49" s="383"/>
      <c r="T49" s="383"/>
      <c r="U49" s="383"/>
      <c r="V49" s="382"/>
      <c r="W49" s="383"/>
      <c r="X49" s="382"/>
      <c r="Y49" s="382"/>
      <c r="Z49" s="383"/>
      <c r="AA49" s="382"/>
      <c r="AB49" s="382"/>
      <c r="AC49" s="382"/>
      <c r="AD49" s="382"/>
      <c r="AH49" s="382"/>
      <c r="AI49" s="382"/>
      <c r="AJ49" s="382"/>
      <c r="AK49" s="382"/>
      <c r="AL49" s="382"/>
      <c r="AM49" s="382"/>
      <c r="AN49" s="382"/>
      <c r="AO49" s="382"/>
      <c r="AP49" s="382"/>
    </row>
    <row r="50" spans="1:42" s="381" customFormat="1" ht="11.25">
      <c r="A50" s="620" t="s">
        <v>146</v>
      </c>
      <c r="B50" s="621">
        <v>1397</v>
      </c>
      <c r="C50" s="622">
        <f t="shared" si="17"/>
        <v>2.6178697249081777</v>
      </c>
      <c r="D50" s="383"/>
      <c r="E50" s="382"/>
      <c r="F50" s="383"/>
      <c r="G50" s="383"/>
      <c r="H50" s="382"/>
      <c r="I50" s="383"/>
      <c r="J50" s="383"/>
      <c r="K50" s="383"/>
      <c r="L50" s="384"/>
      <c r="M50" s="383"/>
      <c r="N50" s="383"/>
      <c r="O50" s="382"/>
      <c r="S50" s="383"/>
      <c r="T50" s="383"/>
      <c r="U50" s="383"/>
      <c r="V50" s="382"/>
      <c r="W50" s="383"/>
      <c r="X50" s="382"/>
      <c r="Y50" s="382"/>
      <c r="Z50" s="383"/>
      <c r="AA50" s="382"/>
      <c r="AB50" s="382"/>
      <c r="AC50" s="382"/>
      <c r="AD50" s="382"/>
      <c r="AH50" s="382"/>
      <c r="AI50" s="382"/>
      <c r="AJ50" s="382"/>
      <c r="AK50" s="382"/>
      <c r="AL50" s="382"/>
      <c r="AM50" s="382"/>
      <c r="AN50" s="382"/>
      <c r="AO50" s="382"/>
      <c r="AP50" s="382"/>
    </row>
    <row r="51" spans="1:42" s="381" customFormat="1" ht="11.25">
      <c r="A51" s="620" t="s">
        <v>147</v>
      </c>
      <c r="B51" s="621">
        <v>6212</v>
      </c>
      <c r="C51" s="622">
        <f t="shared" si="17"/>
        <v>11.640806536241662</v>
      </c>
      <c r="D51" s="383"/>
      <c r="E51" s="382"/>
      <c r="F51" s="383"/>
      <c r="G51" s="383"/>
      <c r="H51" s="382"/>
      <c r="I51" s="383"/>
      <c r="J51" s="383"/>
      <c r="K51" s="383"/>
      <c r="L51" s="384"/>
      <c r="M51" s="383"/>
      <c r="N51" s="383"/>
      <c r="O51" s="382"/>
      <c r="S51" s="383"/>
      <c r="T51" s="383"/>
      <c r="U51" s="383"/>
      <c r="V51" s="382"/>
      <c r="W51" s="383"/>
      <c r="X51" s="382"/>
      <c r="Y51" s="382"/>
      <c r="Z51" s="383"/>
      <c r="AA51" s="382"/>
      <c r="AB51" s="382"/>
      <c r="AC51" s="382"/>
      <c r="AD51" s="382"/>
      <c r="AH51" s="382"/>
      <c r="AI51" s="382"/>
      <c r="AJ51" s="382"/>
      <c r="AK51" s="382"/>
      <c r="AL51" s="382"/>
      <c r="AM51" s="382"/>
      <c r="AN51" s="382"/>
      <c r="AO51" s="382"/>
      <c r="AP51" s="382"/>
    </row>
    <row r="52" spans="1:42" s="381" customFormat="1" ht="11.25">
      <c r="A52" s="620" t="s">
        <v>148</v>
      </c>
      <c r="B52" s="621">
        <v>848</v>
      </c>
      <c r="C52" s="622">
        <f t="shared" si="17"/>
        <v>1.5890862753916497</v>
      </c>
      <c r="D52" s="383"/>
      <c r="E52" s="382"/>
      <c r="F52" s="383"/>
      <c r="G52" s="383"/>
      <c r="H52" s="382"/>
      <c r="I52" s="383"/>
      <c r="J52" s="383"/>
      <c r="K52" s="383"/>
      <c r="L52" s="384"/>
      <c r="M52" s="383"/>
      <c r="N52" s="383"/>
      <c r="O52" s="382"/>
      <c r="S52" s="383"/>
      <c r="T52" s="383"/>
      <c r="U52" s="383"/>
      <c r="V52" s="382"/>
      <c r="W52" s="383"/>
      <c r="X52" s="382"/>
      <c r="Y52" s="382"/>
      <c r="Z52" s="383"/>
      <c r="AA52" s="382"/>
      <c r="AB52" s="382"/>
      <c r="AC52" s="382"/>
      <c r="AD52" s="382"/>
      <c r="AH52" s="382"/>
      <c r="AI52" s="382"/>
      <c r="AJ52" s="382"/>
      <c r="AK52" s="382"/>
      <c r="AL52" s="382"/>
      <c r="AM52" s="382"/>
      <c r="AN52" s="382"/>
      <c r="AO52" s="382"/>
      <c r="AP52" s="382"/>
    </row>
    <row r="53" spans="1:42" s="381" customFormat="1" ht="11.25">
      <c r="A53" s="620" t="s">
        <v>149</v>
      </c>
      <c r="B53" s="621">
        <v>2775</v>
      </c>
      <c r="C53" s="622">
        <f t="shared" si="17"/>
        <v>5.2001349224196085</v>
      </c>
      <c r="D53" s="383"/>
      <c r="E53" s="382"/>
      <c r="F53" s="383"/>
      <c r="G53" s="383"/>
      <c r="H53" s="382"/>
      <c r="I53" s="383"/>
      <c r="J53" s="383"/>
      <c r="K53" s="383"/>
      <c r="L53" s="384"/>
      <c r="M53" s="383"/>
      <c r="N53" s="383"/>
      <c r="O53" s="382"/>
      <c r="S53" s="383"/>
      <c r="T53" s="383"/>
      <c r="U53" s="383"/>
      <c r="V53" s="382"/>
      <c r="W53" s="383"/>
      <c r="X53" s="382"/>
      <c r="Y53" s="382"/>
      <c r="Z53" s="383"/>
      <c r="AA53" s="382"/>
      <c r="AB53" s="382"/>
      <c r="AC53" s="382"/>
      <c r="AD53" s="382"/>
      <c r="AH53" s="382"/>
      <c r="AI53" s="382"/>
      <c r="AJ53" s="382"/>
      <c r="AK53" s="382"/>
      <c r="AL53" s="382"/>
      <c r="AM53" s="382"/>
      <c r="AN53" s="382"/>
      <c r="AO53" s="382"/>
      <c r="AP53" s="382"/>
    </row>
    <row r="54" spans="1:42" s="381" customFormat="1" ht="11.25">
      <c r="A54" s="620" t="s">
        <v>150</v>
      </c>
      <c r="B54" s="621">
        <v>906</v>
      </c>
      <c r="C54" s="622">
        <f t="shared" si="17"/>
        <v>1.6977737800764563</v>
      </c>
      <c r="D54" s="383"/>
      <c r="E54" s="382"/>
      <c r="F54" s="383"/>
      <c r="G54" s="383"/>
      <c r="H54" s="382"/>
      <c r="I54" s="383"/>
      <c r="J54" s="383"/>
      <c r="K54" s="383"/>
      <c r="L54" s="384"/>
      <c r="M54" s="383"/>
      <c r="N54" s="383"/>
      <c r="O54" s="382"/>
      <c r="S54" s="383"/>
      <c r="T54" s="383"/>
      <c r="U54" s="383"/>
      <c r="V54" s="382"/>
      <c r="W54" s="383"/>
      <c r="X54" s="382"/>
      <c r="Y54" s="382"/>
      <c r="Z54" s="383"/>
      <c r="AA54" s="382"/>
      <c r="AB54" s="382"/>
      <c r="AC54" s="382"/>
      <c r="AD54" s="382"/>
      <c r="AH54" s="382"/>
      <c r="AI54" s="382"/>
      <c r="AJ54" s="382"/>
      <c r="AK54" s="382"/>
      <c r="AL54" s="382"/>
      <c r="AM54" s="382"/>
      <c r="AN54" s="382"/>
      <c r="AO54" s="382"/>
      <c r="AP54" s="382"/>
    </row>
    <row r="55" spans="1:42" s="381" customFormat="1" ht="11.25">
      <c r="A55" s="620" t="s">
        <v>151</v>
      </c>
      <c r="B55" s="621">
        <v>609</v>
      </c>
      <c r="C55" s="622">
        <f t="shared" si="17"/>
        <v>1.1412187991904654</v>
      </c>
      <c r="D55" s="383"/>
      <c r="E55" s="382"/>
      <c r="F55" s="383"/>
      <c r="G55" s="383"/>
      <c r="H55" s="382"/>
      <c r="I55" s="383"/>
      <c r="J55" s="383"/>
      <c r="K55" s="383"/>
      <c r="L55" s="384"/>
      <c r="M55" s="383"/>
      <c r="N55" s="383"/>
      <c r="O55" s="382"/>
      <c r="S55" s="383"/>
      <c r="T55" s="383"/>
      <c r="U55" s="383"/>
      <c r="V55" s="382"/>
      <c r="W55" s="383"/>
      <c r="X55" s="382"/>
      <c r="Y55" s="382"/>
      <c r="Z55" s="383"/>
      <c r="AA55" s="382"/>
      <c r="AB55" s="382"/>
      <c r="AC55" s="382"/>
      <c r="AD55" s="382"/>
      <c r="AH55" s="382"/>
      <c r="AI55" s="382"/>
      <c r="AJ55" s="382"/>
      <c r="AK55" s="382"/>
      <c r="AL55" s="382"/>
      <c r="AM55" s="382"/>
      <c r="AN55" s="382"/>
      <c r="AO55" s="382"/>
      <c r="AP55" s="382"/>
    </row>
    <row r="56" spans="1:42" s="381" customFormat="1" ht="11.25">
      <c r="A56" s="620" t="s">
        <v>152</v>
      </c>
      <c r="B56" s="621">
        <v>7223</v>
      </c>
      <c r="C56" s="622">
        <f t="shared" si="17"/>
        <v>13.535342178247509</v>
      </c>
      <c r="D56" s="383"/>
      <c r="E56" s="382"/>
      <c r="F56" s="383"/>
      <c r="G56" s="383"/>
      <c r="H56" s="382"/>
      <c r="I56" s="383"/>
      <c r="J56" s="383"/>
      <c r="K56" s="383"/>
      <c r="L56" s="384"/>
      <c r="M56" s="383"/>
      <c r="N56" s="383"/>
      <c r="O56" s="382"/>
      <c r="S56" s="383"/>
      <c r="T56" s="383"/>
      <c r="U56" s="383"/>
      <c r="V56" s="382"/>
      <c r="W56" s="383"/>
      <c r="X56" s="382"/>
      <c r="Y56" s="382"/>
      <c r="Z56" s="383"/>
      <c r="AA56" s="382"/>
      <c r="AB56" s="382"/>
      <c r="AC56" s="382"/>
      <c r="AD56" s="382"/>
      <c r="AH56" s="382"/>
      <c r="AI56" s="382"/>
      <c r="AJ56" s="382"/>
      <c r="AK56" s="382"/>
      <c r="AL56" s="382"/>
      <c r="AM56" s="382"/>
      <c r="AN56" s="382"/>
      <c r="AO56" s="382"/>
      <c r="AP56" s="382"/>
    </row>
    <row r="57" spans="1:42" s="381" customFormat="1" ht="11.25">
      <c r="A57" s="620" t="s">
        <v>153</v>
      </c>
      <c r="B57" s="621">
        <v>561</v>
      </c>
      <c r="C57" s="622">
        <f t="shared" si="17"/>
        <v>1.0512705194513154</v>
      </c>
      <c r="D57" s="383"/>
      <c r="E57" s="382"/>
      <c r="F57" s="383"/>
      <c r="G57" s="383"/>
      <c r="H57" s="382"/>
      <c r="I57" s="383"/>
      <c r="J57" s="383"/>
      <c r="K57" s="383"/>
      <c r="L57" s="384"/>
      <c r="M57" s="383"/>
      <c r="N57" s="383"/>
      <c r="O57" s="382"/>
      <c r="S57" s="383"/>
      <c r="T57" s="383"/>
      <c r="U57" s="383"/>
      <c r="V57" s="382"/>
      <c r="W57" s="383"/>
      <c r="X57" s="382"/>
      <c r="Y57" s="382"/>
      <c r="Z57" s="383"/>
      <c r="AA57" s="382"/>
      <c r="AB57" s="382"/>
      <c r="AC57" s="382"/>
      <c r="AD57" s="382"/>
      <c r="AH57" s="382"/>
      <c r="AI57" s="382"/>
      <c r="AJ57" s="382"/>
      <c r="AK57" s="382"/>
      <c r="AL57" s="382"/>
      <c r="AM57" s="382"/>
      <c r="AN57" s="382"/>
      <c r="AO57" s="382"/>
      <c r="AP57" s="382"/>
    </row>
    <row r="58" spans="1:42" s="381" customFormat="1" ht="11.25">
      <c r="A58" s="620" t="s">
        <v>154</v>
      </c>
      <c r="B58" s="621">
        <v>676</v>
      </c>
      <c r="C58" s="622">
        <f t="shared" si="17"/>
        <v>1.2667716063263623</v>
      </c>
      <c r="D58" s="383"/>
      <c r="E58" s="382"/>
      <c r="F58" s="383"/>
      <c r="G58" s="383"/>
      <c r="H58" s="382"/>
      <c r="I58" s="383"/>
      <c r="J58" s="383"/>
      <c r="K58" s="383"/>
      <c r="L58" s="384"/>
      <c r="M58" s="383"/>
      <c r="N58" s="383"/>
      <c r="O58" s="382"/>
      <c r="S58" s="383"/>
      <c r="T58" s="383"/>
      <c r="U58" s="383"/>
      <c r="V58" s="382"/>
      <c r="W58" s="383"/>
      <c r="X58" s="382"/>
      <c r="Y58" s="382"/>
      <c r="Z58" s="383"/>
      <c r="AA58" s="382"/>
      <c r="AB58" s="382"/>
      <c r="AC58" s="382"/>
      <c r="AD58" s="382"/>
      <c r="AH58" s="382"/>
      <c r="AI58" s="382"/>
      <c r="AJ58" s="382"/>
      <c r="AK58" s="382"/>
      <c r="AL58" s="382"/>
      <c r="AM58" s="382"/>
      <c r="AN58" s="382"/>
      <c r="AO58" s="382"/>
      <c r="AP58" s="382"/>
    </row>
    <row r="59" spans="1:42" s="381" customFormat="1" ht="11.25">
      <c r="A59" s="620" t="s">
        <v>155</v>
      </c>
      <c r="B59" s="621">
        <v>279</v>
      </c>
      <c r="C59" s="622">
        <f t="shared" si="17"/>
        <v>0.52282437598380926</v>
      </c>
      <c r="D59" s="383"/>
      <c r="E59" s="382"/>
      <c r="F59" s="383"/>
      <c r="G59" s="383"/>
      <c r="H59" s="382"/>
      <c r="I59" s="383"/>
      <c r="J59" s="383"/>
      <c r="K59" s="383"/>
      <c r="L59" s="384"/>
      <c r="M59" s="383"/>
      <c r="N59" s="383"/>
      <c r="O59" s="382"/>
      <c r="S59" s="383"/>
      <c r="T59" s="383"/>
      <c r="U59" s="383"/>
      <c r="V59" s="382"/>
      <c r="W59" s="383"/>
      <c r="X59" s="382"/>
      <c r="Y59" s="382"/>
      <c r="Z59" s="383"/>
      <c r="AA59" s="382"/>
      <c r="AB59" s="382"/>
      <c r="AC59" s="382"/>
      <c r="AD59" s="382"/>
      <c r="AH59" s="382"/>
      <c r="AI59" s="382"/>
      <c r="AJ59" s="382"/>
      <c r="AK59" s="382"/>
      <c r="AL59" s="382"/>
      <c r="AM59" s="382"/>
      <c r="AN59" s="382"/>
      <c r="AO59" s="382"/>
      <c r="AP59" s="382"/>
    </row>
    <row r="60" spans="1:42" s="381" customFormat="1" ht="11.25">
      <c r="A60" s="620" t="s">
        <v>156</v>
      </c>
      <c r="B60" s="621">
        <v>211</v>
      </c>
      <c r="C60" s="622">
        <f t="shared" si="17"/>
        <v>0.39539764635334684</v>
      </c>
      <c r="D60" s="383"/>
      <c r="E60" s="382"/>
      <c r="F60" s="383"/>
      <c r="G60" s="383"/>
      <c r="H60" s="382"/>
      <c r="I60" s="383"/>
      <c r="J60" s="383"/>
      <c r="K60" s="383"/>
      <c r="L60" s="384"/>
      <c r="M60" s="383"/>
      <c r="N60" s="383"/>
      <c r="O60" s="382"/>
      <c r="S60" s="383"/>
      <c r="T60" s="383"/>
      <c r="U60" s="383"/>
      <c r="V60" s="382"/>
      <c r="W60" s="383"/>
      <c r="X60" s="382"/>
      <c r="Y60" s="382"/>
      <c r="Z60" s="383"/>
      <c r="AA60" s="382"/>
      <c r="AB60" s="382"/>
      <c r="AC60" s="382"/>
      <c r="AD60" s="382"/>
      <c r="AH60" s="382"/>
      <c r="AI60" s="382"/>
      <c r="AJ60" s="382"/>
      <c r="AK60" s="382"/>
      <c r="AL60" s="382"/>
      <c r="AM60" s="382"/>
      <c r="AN60" s="382"/>
      <c r="AO60" s="382"/>
      <c r="AP60" s="382"/>
    </row>
    <row r="61" spans="1:42" s="381" customFormat="1" ht="11.25">
      <c r="A61" s="620" t="s">
        <v>157</v>
      </c>
      <c r="B61" s="621">
        <v>732</v>
      </c>
      <c r="C61" s="622">
        <f t="shared" si="17"/>
        <v>1.3717112660220374</v>
      </c>
      <c r="D61" s="383"/>
      <c r="E61" s="382"/>
      <c r="F61" s="383"/>
      <c r="G61" s="383"/>
      <c r="H61" s="382"/>
      <c r="I61" s="383"/>
      <c r="J61" s="383"/>
      <c r="K61" s="383"/>
      <c r="L61" s="384"/>
      <c r="M61" s="383"/>
      <c r="N61" s="383"/>
      <c r="O61" s="382"/>
      <c r="S61" s="383"/>
      <c r="T61" s="383"/>
      <c r="U61" s="383"/>
      <c r="V61" s="382"/>
      <c r="W61" s="383"/>
      <c r="X61" s="382"/>
      <c r="Y61" s="382"/>
      <c r="Z61" s="383"/>
      <c r="AA61" s="382"/>
      <c r="AB61" s="382"/>
      <c r="AC61" s="382"/>
      <c r="AD61" s="382"/>
      <c r="AH61" s="382"/>
      <c r="AI61" s="382"/>
      <c r="AJ61" s="382"/>
      <c r="AK61" s="382"/>
      <c r="AL61" s="382"/>
      <c r="AM61" s="382"/>
      <c r="AN61" s="382"/>
      <c r="AO61" s="382"/>
      <c r="AP61" s="382"/>
    </row>
    <row r="62" spans="1:42" s="381" customFormat="1" ht="11.25">
      <c r="A62" s="620" t="s">
        <v>158</v>
      </c>
      <c r="B62" s="621">
        <v>904</v>
      </c>
      <c r="C62" s="622">
        <f t="shared" si="17"/>
        <v>1.6940259350873246</v>
      </c>
      <c r="D62" s="383"/>
      <c r="E62" s="382"/>
      <c r="F62" s="383"/>
      <c r="G62" s="383"/>
      <c r="H62" s="382"/>
      <c r="I62" s="383"/>
      <c r="J62" s="383"/>
      <c r="K62" s="383"/>
      <c r="L62" s="384"/>
      <c r="M62" s="383"/>
      <c r="N62" s="383"/>
      <c r="O62" s="382"/>
      <c r="S62" s="383"/>
      <c r="T62" s="383"/>
      <c r="U62" s="383"/>
      <c r="V62" s="382"/>
      <c r="W62" s="383"/>
      <c r="X62" s="382"/>
      <c r="Y62" s="382"/>
      <c r="Z62" s="383"/>
      <c r="AA62" s="382"/>
      <c r="AB62" s="382"/>
      <c r="AC62" s="382"/>
      <c r="AD62" s="382"/>
      <c r="AH62" s="382"/>
      <c r="AI62" s="382"/>
      <c r="AJ62" s="382"/>
      <c r="AK62" s="382"/>
      <c r="AL62" s="382"/>
      <c r="AM62" s="382"/>
      <c r="AN62" s="382"/>
      <c r="AO62" s="382"/>
      <c r="AP62" s="382"/>
    </row>
    <row r="63" spans="1:42" s="381" customFormat="1" ht="11.25">
      <c r="A63" s="620" t="s">
        <v>159</v>
      </c>
      <c r="B63" s="621">
        <v>1820</v>
      </c>
      <c r="C63" s="622">
        <f t="shared" si="17"/>
        <v>3.4105389401094373</v>
      </c>
      <c r="D63" s="383"/>
      <c r="E63" s="382"/>
      <c r="F63" s="383"/>
      <c r="G63" s="383"/>
      <c r="H63" s="382"/>
      <c r="I63" s="383"/>
      <c r="J63" s="383"/>
      <c r="K63" s="383"/>
      <c r="L63" s="384"/>
      <c r="M63" s="383"/>
      <c r="N63" s="383"/>
      <c r="O63" s="382"/>
      <c r="S63" s="383"/>
      <c r="T63" s="383"/>
      <c r="U63" s="383"/>
      <c r="V63" s="382"/>
      <c r="W63" s="383"/>
      <c r="X63" s="382"/>
      <c r="Y63" s="382"/>
      <c r="Z63" s="383"/>
      <c r="AA63" s="382"/>
      <c r="AB63" s="382"/>
      <c r="AC63" s="382"/>
      <c r="AD63" s="382"/>
      <c r="AH63" s="382"/>
      <c r="AI63" s="382"/>
      <c r="AJ63" s="382"/>
      <c r="AK63" s="382"/>
      <c r="AL63" s="382"/>
      <c r="AM63" s="382"/>
      <c r="AN63" s="382"/>
      <c r="AO63" s="382"/>
      <c r="AP63" s="382"/>
    </row>
    <row r="64" spans="1:42">
      <c r="A64" s="620" t="s">
        <v>160</v>
      </c>
      <c r="B64" s="621">
        <v>1528</v>
      </c>
      <c r="C64" s="622">
        <f t="shared" si="17"/>
        <v>2.8633535716962748</v>
      </c>
    </row>
    <row r="65" spans="1:3">
      <c r="A65" s="620" t="s">
        <v>161</v>
      </c>
      <c r="B65" s="621">
        <v>4034</v>
      </c>
      <c r="C65" s="622">
        <f t="shared" si="17"/>
        <v>7.5594033430777312</v>
      </c>
    </row>
    <row r="66" spans="1:3">
      <c r="A66" s="620" t="s">
        <v>162</v>
      </c>
      <c r="B66" s="621">
        <v>455</v>
      </c>
      <c r="C66" s="622">
        <f t="shared" si="17"/>
        <v>0.85263473502735931</v>
      </c>
    </row>
    <row r="67" spans="1:3">
      <c r="A67" s="620" t="s">
        <v>163</v>
      </c>
      <c r="B67" s="621">
        <v>285</v>
      </c>
      <c r="C67" s="622">
        <f t="shared" si="17"/>
        <v>0.5340679109512031</v>
      </c>
    </row>
    <row r="68" spans="1:3">
      <c r="A68" s="620" t="s">
        <v>164</v>
      </c>
      <c r="B68" s="621">
        <v>1214</v>
      </c>
      <c r="C68" s="622">
        <f t="shared" si="17"/>
        <v>2.2749419084026683</v>
      </c>
    </row>
    <row r="69" spans="1:3">
      <c r="A69" s="620" t="s">
        <v>165</v>
      </c>
      <c r="B69" s="621">
        <v>131</v>
      </c>
      <c r="C69" s="622">
        <f t="shared" si="17"/>
        <v>0.24548384678809684</v>
      </c>
    </row>
    <row r="71" spans="1:3">
      <c r="B71" s="1146">
        <f>SUM(B47:B70)</f>
        <v>47805</v>
      </c>
      <c r="C71" s="359">
        <f>SUM(C47:C70)</f>
        <v>89.58286485270969</v>
      </c>
    </row>
  </sheetData>
  <sheetProtection selectLockedCells="1"/>
  <mergeCells count="80">
    <mergeCell ref="A14:B14"/>
    <mergeCell ref="AF14:AG14"/>
    <mergeCell ref="A10:B10"/>
    <mergeCell ref="AF10:AG10"/>
    <mergeCell ref="A11:B11"/>
    <mergeCell ref="AF11:AG11"/>
    <mergeCell ref="A12:B12"/>
    <mergeCell ref="AF12:AG12"/>
    <mergeCell ref="A13:B13"/>
    <mergeCell ref="AF13:AG13"/>
    <mergeCell ref="AP8:AP9"/>
    <mergeCell ref="AB8:AB9"/>
    <mergeCell ref="AC8:AC9"/>
    <mergeCell ref="AD8:AD9"/>
    <mergeCell ref="AH8:AH9"/>
    <mergeCell ref="AI8:AI9"/>
    <mergeCell ref="AJ8:AJ9"/>
    <mergeCell ref="AK8:AK9"/>
    <mergeCell ref="AL8:AL9"/>
    <mergeCell ref="AM8:AM9"/>
    <mergeCell ref="AN8:AN9"/>
    <mergeCell ref="AO8:AO9"/>
    <mergeCell ref="T8:T9"/>
    <mergeCell ref="U8:U9"/>
    <mergeCell ref="V8:V9"/>
    <mergeCell ref="W8:W9"/>
    <mergeCell ref="X8:X9"/>
    <mergeCell ref="O8:O9"/>
    <mergeCell ref="P8:P9"/>
    <mergeCell ref="Q8:Q9"/>
    <mergeCell ref="R8:R9"/>
    <mergeCell ref="S8:S9"/>
    <mergeCell ref="AH7:AJ7"/>
    <mergeCell ref="AK7:AM7"/>
    <mergeCell ref="AN7:AP7"/>
    <mergeCell ref="C8:C9"/>
    <mergeCell ref="D8:D9"/>
    <mergeCell ref="E8:E9"/>
    <mergeCell ref="F8:F9"/>
    <mergeCell ref="G8:G9"/>
    <mergeCell ref="H8:H9"/>
    <mergeCell ref="I8:I9"/>
    <mergeCell ref="AF6:AG9"/>
    <mergeCell ref="AH6:AJ6"/>
    <mergeCell ref="AK6:AM6"/>
    <mergeCell ref="AN6:AP6"/>
    <mergeCell ref="C7:E7"/>
    <mergeCell ref="F7:H7"/>
    <mergeCell ref="I7:K7"/>
    <mergeCell ref="M7:O7"/>
    <mergeCell ref="P7:R7"/>
    <mergeCell ref="S7:U7"/>
    <mergeCell ref="P6:R6"/>
    <mergeCell ref="S6:U6"/>
    <mergeCell ref="M6:O6"/>
    <mergeCell ref="Y6:AA6"/>
    <mergeCell ref="AB6:AD6"/>
    <mergeCell ref="AE6:AE9"/>
    <mergeCell ref="V7:X7"/>
    <mergeCell ref="Y7:AA7"/>
    <mergeCell ref="AB7:AD7"/>
    <mergeCell ref="AA8:AA9"/>
    <mergeCell ref="Y8:Y9"/>
    <mergeCell ref="Z8:Z9"/>
    <mergeCell ref="AF3:AP3"/>
    <mergeCell ref="A4:K4"/>
    <mergeCell ref="AF4:AP4"/>
    <mergeCell ref="M8:M9"/>
    <mergeCell ref="N8:N9"/>
    <mergeCell ref="A3:K3"/>
    <mergeCell ref="L3:U3"/>
    <mergeCell ref="V3:AE3"/>
    <mergeCell ref="A6:B9"/>
    <mergeCell ref="C6:E6"/>
    <mergeCell ref="F6:H6"/>
    <mergeCell ref="I6:K6"/>
    <mergeCell ref="L6:L9"/>
    <mergeCell ref="J8:J9"/>
    <mergeCell ref="K8:K9"/>
    <mergeCell ref="V6:X6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1" max="1048575" man="1"/>
    <brk id="21" max="1048575" man="1"/>
    <brk id="3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BreakPreview" zoomScaleNormal="100" zoomScaleSheetLayoutView="100" workbookViewId="0">
      <selection activeCell="C28" sqref="C28"/>
    </sheetView>
  </sheetViews>
  <sheetFormatPr defaultColWidth="10" defaultRowHeight="11.25"/>
  <cols>
    <col min="1" max="2" width="4.625" style="326" customWidth="1"/>
    <col min="3" max="3" width="7.5" style="326" customWidth="1"/>
    <col min="4" max="4" width="6.125" style="326" customWidth="1"/>
    <col min="5" max="6" width="6.625" style="326" customWidth="1"/>
    <col min="7" max="7" width="8.5" style="326" customWidth="1"/>
    <col min="8" max="8" width="7.625" style="326" customWidth="1"/>
    <col min="9" max="9" width="7.875" style="326" customWidth="1"/>
    <col min="10" max="10" width="6.875" style="326" customWidth="1"/>
    <col min="11" max="11" width="8.625" style="326" customWidth="1"/>
    <col min="12" max="12" width="6.875" style="326" customWidth="1"/>
    <col min="13" max="16384" width="10" style="346"/>
  </cols>
  <sheetData>
    <row r="1" spans="1:12" s="952" customFormat="1" ht="14.1" customHeight="1">
      <c r="A1" s="945"/>
      <c r="B1" s="945"/>
      <c r="C1" s="947"/>
      <c r="D1" s="946"/>
      <c r="E1" s="947"/>
      <c r="F1" s="946"/>
      <c r="G1" s="946"/>
      <c r="H1" s="950"/>
      <c r="I1" s="950"/>
      <c r="J1" s="1933" t="s">
        <v>1728</v>
      </c>
      <c r="K1" s="1933"/>
      <c r="L1" s="1933"/>
    </row>
    <row r="2" spans="1:12" s="259" customFormat="1" ht="14.1" customHeight="1">
      <c r="A2" s="263"/>
      <c r="B2" s="263"/>
      <c r="C2" s="264"/>
      <c r="D2" s="265"/>
      <c r="E2" s="264"/>
      <c r="F2" s="265"/>
      <c r="G2" s="265"/>
      <c r="H2" s="278"/>
      <c r="I2" s="278"/>
      <c r="J2" s="918"/>
      <c r="K2" s="918"/>
      <c r="L2" s="918"/>
    </row>
    <row r="3" spans="1:12" s="711" customFormat="1" ht="20.100000000000001" customHeight="1">
      <c r="A3" s="1593" t="s">
        <v>744</v>
      </c>
      <c r="B3" s="1593"/>
      <c r="C3" s="1593"/>
      <c r="D3" s="1593"/>
      <c r="E3" s="1593"/>
      <c r="F3" s="1593"/>
      <c r="G3" s="1593"/>
      <c r="H3" s="1593"/>
      <c r="I3" s="1593"/>
      <c r="J3" s="1593"/>
      <c r="K3" s="1593"/>
      <c r="L3" s="1593"/>
    </row>
    <row r="4" spans="1:12" s="215" customFormat="1" ht="30" customHeight="1">
      <c r="A4" s="1874" t="s">
        <v>745</v>
      </c>
      <c r="B4" s="1874"/>
      <c r="C4" s="1874"/>
      <c r="D4" s="1874"/>
      <c r="E4" s="1874"/>
      <c r="F4" s="1874"/>
      <c r="G4" s="1874"/>
      <c r="H4" s="1874"/>
      <c r="I4" s="1874"/>
      <c r="J4" s="1874"/>
      <c r="K4" s="1874"/>
      <c r="L4" s="1874"/>
    </row>
    <row r="5" spans="1:12" s="267" customFormat="1" ht="18" customHeight="1" thickBot="1">
      <c r="A5" s="267" t="s">
        <v>5</v>
      </c>
      <c r="H5" s="1156"/>
      <c r="I5" s="1156"/>
      <c r="K5" s="1934" t="s">
        <v>6</v>
      </c>
      <c r="L5" s="1934"/>
    </row>
    <row r="6" spans="1:12" ht="24.95" customHeight="1">
      <c r="A6" s="1935" t="s">
        <v>1853</v>
      </c>
      <c r="B6" s="1936"/>
      <c r="C6" s="1939" t="s">
        <v>1854</v>
      </c>
      <c r="D6" s="1940"/>
      <c r="E6" s="1940"/>
      <c r="F6" s="1940"/>
      <c r="G6" s="1940"/>
      <c r="H6" s="1940"/>
      <c r="I6" s="1940"/>
      <c r="J6" s="1940"/>
      <c r="K6" s="1940"/>
      <c r="L6" s="1940"/>
    </row>
    <row r="7" spans="1:12" ht="36.950000000000003" customHeight="1">
      <c r="A7" s="1937"/>
      <c r="B7" s="1938"/>
      <c r="C7" s="347" t="s">
        <v>226</v>
      </c>
      <c r="D7" s="709" t="s">
        <v>1167</v>
      </c>
      <c r="E7" s="709" t="s">
        <v>1537</v>
      </c>
      <c r="F7" s="709" t="s">
        <v>1169</v>
      </c>
      <c r="G7" s="709" t="s">
        <v>1168</v>
      </c>
      <c r="H7" s="709" t="s">
        <v>1850</v>
      </c>
      <c r="I7" s="709" t="s">
        <v>1170</v>
      </c>
      <c r="J7" s="709" t="s">
        <v>1171</v>
      </c>
      <c r="K7" s="333" t="s">
        <v>1172</v>
      </c>
      <c r="L7" s="348" t="s">
        <v>1173</v>
      </c>
    </row>
    <row r="8" spans="1:12" s="210" customFormat="1" ht="42" customHeight="1">
      <c r="A8" s="1872" t="s">
        <v>1123</v>
      </c>
      <c r="B8" s="1873"/>
      <c r="C8" s="176">
        <v>935</v>
      </c>
      <c r="D8" s="176">
        <v>225</v>
      </c>
      <c r="E8" s="176">
        <v>423</v>
      </c>
      <c r="F8" s="176">
        <v>27</v>
      </c>
      <c r="G8" s="176">
        <v>100</v>
      </c>
      <c r="H8" s="176">
        <v>8</v>
      </c>
      <c r="I8" s="176">
        <v>62</v>
      </c>
      <c r="J8" s="176">
        <v>10</v>
      </c>
      <c r="K8" s="176">
        <v>19</v>
      </c>
      <c r="L8" s="176">
        <v>61</v>
      </c>
    </row>
    <row r="9" spans="1:12" s="210" customFormat="1" ht="42" customHeight="1">
      <c r="A9" s="1872" t="s">
        <v>1234</v>
      </c>
      <c r="B9" s="1873"/>
      <c r="C9" s="176">
        <v>810</v>
      </c>
      <c r="D9" s="176">
        <v>211</v>
      </c>
      <c r="E9" s="176">
        <v>338</v>
      </c>
      <c r="F9" s="176">
        <v>38</v>
      </c>
      <c r="G9" s="176">
        <v>73</v>
      </c>
      <c r="H9" s="176">
        <v>22</v>
      </c>
      <c r="I9" s="176">
        <v>42</v>
      </c>
      <c r="J9" s="176">
        <v>30</v>
      </c>
      <c r="K9" s="176">
        <v>13</v>
      </c>
      <c r="L9" s="176">
        <v>43</v>
      </c>
    </row>
    <row r="10" spans="1:12" s="210" customFormat="1" ht="42" customHeight="1">
      <c r="A10" s="1872" t="s">
        <v>1232</v>
      </c>
      <c r="B10" s="1873"/>
      <c r="C10" s="176">
        <v>781</v>
      </c>
      <c r="D10" s="176">
        <v>182</v>
      </c>
      <c r="E10" s="176">
        <v>376</v>
      </c>
      <c r="F10" s="176">
        <v>15</v>
      </c>
      <c r="G10" s="176">
        <v>75</v>
      </c>
      <c r="H10" s="176">
        <v>14</v>
      </c>
      <c r="I10" s="176">
        <v>39</v>
      </c>
      <c r="J10" s="176">
        <v>18</v>
      </c>
      <c r="K10" s="176" t="s">
        <v>1180</v>
      </c>
      <c r="L10" s="176">
        <v>62</v>
      </c>
    </row>
    <row r="11" spans="1:12" s="210" customFormat="1" ht="42" customHeight="1">
      <c r="A11" s="1872" t="s">
        <v>1769</v>
      </c>
      <c r="B11" s="1943"/>
      <c r="C11" s="176">
        <v>835</v>
      </c>
      <c r="D11" s="176">
        <v>156</v>
      </c>
      <c r="E11" s="176">
        <v>417</v>
      </c>
      <c r="F11" s="176">
        <v>21</v>
      </c>
      <c r="G11" s="176">
        <v>51</v>
      </c>
      <c r="H11" s="176">
        <v>7</v>
      </c>
      <c r="I11" s="176">
        <v>37</v>
      </c>
      <c r="J11" s="176">
        <v>54</v>
      </c>
      <c r="K11" s="176">
        <v>15</v>
      </c>
      <c r="L11" s="176">
        <v>77</v>
      </c>
    </row>
    <row r="12" spans="1:12" s="262" customFormat="1" ht="42" customHeight="1" thickBot="1">
      <c r="A12" s="1941">
        <v>2017</v>
      </c>
      <c r="B12" s="1942"/>
      <c r="C12" s="329">
        <f>SUM(D12:L12)</f>
        <v>763</v>
      </c>
      <c r="D12" s="1254">
        <v>120</v>
      </c>
      <c r="E12" s="1255">
        <v>413</v>
      </c>
      <c r="F12" s="1255">
        <v>21</v>
      </c>
      <c r="G12" s="1255">
        <v>60</v>
      </c>
      <c r="H12" s="1255">
        <v>16</v>
      </c>
      <c r="I12" s="1255">
        <v>44</v>
      </c>
      <c r="J12" s="1255">
        <v>63</v>
      </c>
      <c r="K12" s="1256">
        <v>8</v>
      </c>
      <c r="L12" s="1255">
        <v>18</v>
      </c>
    </row>
    <row r="13" spans="1:12" s="256" customFormat="1" ht="17.850000000000001" customHeight="1" thickBot="1">
      <c r="A13" s="349"/>
      <c r="B13" s="349"/>
      <c r="C13" s="1154"/>
      <c r="D13" s="1154"/>
      <c r="E13" s="350"/>
      <c r="F13" s="349"/>
      <c r="G13" s="350"/>
      <c r="H13" s="351"/>
      <c r="I13" s="351"/>
      <c r="J13" s="1932"/>
      <c r="K13" s="1932"/>
      <c r="L13" s="1932"/>
    </row>
    <row r="14" spans="1:12" ht="24.95" customHeight="1">
      <c r="A14" s="1948" t="s">
        <v>1852</v>
      </c>
      <c r="B14" s="1949"/>
      <c r="C14" s="1950" t="s">
        <v>1855</v>
      </c>
      <c r="D14" s="1951"/>
      <c r="E14" s="1951"/>
      <c r="F14" s="1951"/>
      <c r="G14" s="1951"/>
      <c r="H14" s="1951"/>
      <c r="I14" s="1951"/>
      <c r="J14" s="1951"/>
      <c r="K14" s="1951"/>
      <c r="L14" s="1951"/>
    </row>
    <row r="15" spans="1:12" ht="36.950000000000003" customHeight="1">
      <c r="A15" s="1937"/>
      <c r="B15" s="1938"/>
      <c r="C15" s="347" t="s">
        <v>226</v>
      </c>
      <c r="D15" s="709" t="s">
        <v>1850</v>
      </c>
      <c r="E15" s="709" t="s">
        <v>1174</v>
      </c>
      <c r="F15" s="709" t="s">
        <v>1169</v>
      </c>
      <c r="G15" s="709" t="s">
        <v>1175</v>
      </c>
      <c r="H15" s="709" t="s">
        <v>1178</v>
      </c>
      <c r="I15" s="709" t="s">
        <v>1176</v>
      </c>
      <c r="J15" s="709" t="s">
        <v>1177</v>
      </c>
      <c r="K15" s="709" t="s">
        <v>1179</v>
      </c>
      <c r="L15" s="348" t="s">
        <v>1173</v>
      </c>
    </row>
    <row r="16" spans="1:12" ht="42" customHeight="1">
      <c r="A16" s="1872" t="s">
        <v>1123</v>
      </c>
      <c r="B16" s="1873"/>
      <c r="C16" s="354">
        <v>176</v>
      </c>
      <c r="D16" s="176">
        <v>29</v>
      </c>
      <c r="E16" s="176">
        <v>33</v>
      </c>
      <c r="F16" s="176">
        <v>20</v>
      </c>
      <c r="G16" s="176">
        <v>12</v>
      </c>
      <c r="H16" s="176">
        <v>28</v>
      </c>
      <c r="I16" s="176" t="s">
        <v>1180</v>
      </c>
      <c r="J16" s="176">
        <v>6</v>
      </c>
      <c r="K16" s="176" t="s">
        <v>1180</v>
      </c>
      <c r="L16" s="176">
        <v>40</v>
      </c>
    </row>
    <row r="17" spans="1:24" ht="42" customHeight="1">
      <c r="A17" s="1872" t="s">
        <v>1234</v>
      </c>
      <c r="B17" s="1873"/>
      <c r="C17" s="354">
        <v>188</v>
      </c>
      <c r="D17" s="176">
        <v>33</v>
      </c>
      <c r="E17" s="176">
        <v>42</v>
      </c>
      <c r="F17" s="176">
        <v>23</v>
      </c>
      <c r="G17" s="176">
        <v>9</v>
      </c>
      <c r="H17" s="176">
        <v>32</v>
      </c>
      <c r="I17" s="176" t="s">
        <v>1180</v>
      </c>
      <c r="J17" s="176" t="s">
        <v>1180</v>
      </c>
      <c r="K17" s="176">
        <v>7</v>
      </c>
      <c r="L17" s="176">
        <v>37</v>
      </c>
    </row>
    <row r="18" spans="1:24" ht="42" customHeight="1">
      <c r="A18" s="1872" t="s">
        <v>1232</v>
      </c>
      <c r="B18" s="1873"/>
      <c r="C18" s="354">
        <v>184</v>
      </c>
      <c r="D18" s="176">
        <v>31</v>
      </c>
      <c r="E18" s="176">
        <v>35</v>
      </c>
      <c r="F18" s="176">
        <v>7</v>
      </c>
      <c r="G18" s="176">
        <v>16</v>
      </c>
      <c r="H18" s="176">
        <v>37</v>
      </c>
      <c r="I18" s="176">
        <v>7</v>
      </c>
      <c r="J18" s="176">
        <v>8</v>
      </c>
      <c r="K18" s="176" t="s">
        <v>1180</v>
      </c>
      <c r="L18" s="176">
        <v>39</v>
      </c>
    </row>
    <row r="19" spans="1:24" ht="42" customHeight="1">
      <c r="A19" s="1872" t="s">
        <v>1769</v>
      </c>
      <c r="B19" s="1943"/>
      <c r="C19" s="1069">
        <v>182</v>
      </c>
      <c r="D19" s="176">
        <v>35</v>
      </c>
      <c r="E19" s="176">
        <v>33</v>
      </c>
      <c r="F19" s="176">
        <v>8</v>
      </c>
      <c r="G19" s="176">
        <v>7</v>
      </c>
      <c r="H19" s="176">
        <v>59</v>
      </c>
      <c r="I19" s="176" t="s">
        <v>1180</v>
      </c>
      <c r="J19" s="176" t="s">
        <v>1180</v>
      </c>
      <c r="K19" s="176" t="s">
        <v>1180</v>
      </c>
      <c r="L19" s="176">
        <v>29</v>
      </c>
    </row>
    <row r="20" spans="1:24" ht="42" customHeight="1" thickBot="1">
      <c r="A20" s="1944">
        <v>2017</v>
      </c>
      <c r="B20" s="1945"/>
      <c r="C20" s="1260">
        <v>180</v>
      </c>
      <c r="D20" s="1257">
        <v>40</v>
      </c>
      <c r="E20" s="1257">
        <v>42</v>
      </c>
      <c r="F20" s="1257" t="s">
        <v>1883</v>
      </c>
      <c r="G20" s="1257">
        <v>9</v>
      </c>
      <c r="H20" s="1257">
        <v>53</v>
      </c>
      <c r="I20" s="1258">
        <v>7</v>
      </c>
      <c r="J20" s="1258" t="s">
        <v>1883</v>
      </c>
      <c r="K20" s="1258" t="s">
        <v>1883</v>
      </c>
      <c r="L20" s="1259">
        <v>20</v>
      </c>
    </row>
    <row r="21" spans="1:24" s="358" customFormat="1" ht="15" customHeight="1">
      <c r="A21" s="1059" t="s">
        <v>1183</v>
      </c>
      <c r="B21" s="356"/>
      <c r="C21" s="356"/>
      <c r="D21" s="356"/>
      <c r="E21" s="357"/>
      <c r="F21" s="355"/>
      <c r="G21" s="357"/>
      <c r="H21" s="1946" t="s">
        <v>999</v>
      </c>
      <c r="I21" s="1946"/>
      <c r="J21" s="1946"/>
      <c r="K21" s="1946"/>
      <c r="L21" s="1946"/>
    </row>
    <row r="22" spans="1:24" ht="14.1" customHeight="1">
      <c r="A22" s="1947" t="s">
        <v>1181</v>
      </c>
      <c r="B22" s="1947"/>
      <c r="C22" s="1947"/>
      <c r="D22" s="1947"/>
      <c r="E22" s="1947"/>
      <c r="F22" s="1947"/>
      <c r="G22" s="1947"/>
      <c r="H22" s="1947"/>
      <c r="I22" s="1947"/>
      <c r="J22" s="1947"/>
      <c r="K22" s="1947"/>
      <c r="L22" s="1947"/>
    </row>
    <row r="29" spans="1:24">
      <c r="X29" s="346">
        <v>1355951</v>
      </c>
    </row>
  </sheetData>
  <sheetProtection selectLockedCells="1"/>
  <mergeCells count="21">
    <mergeCell ref="A20:B20"/>
    <mergeCell ref="H21:L21"/>
    <mergeCell ref="A22:L22"/>
    <mergeCell ref="A14:B15"/>
    <mergeCell ref="C14:L14"/>
    <mergeCell ref="A16:B16"/>
    <mergeCell ref="A17:B17"/>
    <mergeCell ref="A18:B18"/>
    <mergeCell ref="A19:B19"/>
    <mergeCell ref="J13:L13"/>
    <mergeCell ref="J1:L1"/>
    <mergeCell ref="A3:L3"/>
    <mergeCell ref="A4:L4"/>
    <mergeCell ref="K5:L5"/>
    <mergeCell ref="A6:B7"/>
    <mergeCell ref="C6:L6"/>
    <mergeCell ref="A8:B8"/>
    <mergeCell ref="A12:B12"/>
    <mergeCell ref="A9:B9"/>
    <mergeCell ref="A10:B10"/>
    <mergeCell ref="A11:B11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view="pageBreakPreview" zoomScaleNormal="100" zoomScaleSheetLayoutView="100" workbookViewId="0">
      <selection activeCell="E39" sqref="E39"/>
    </sheetView>
  </sheetViews>
  <sheetFormatPr defaultColWidth="10" defaultRowHeight="11.25"/>
  <cols>
    <col min="1" max="1" width="19.125" style="326" customWidth="1"/>
    <col min="2" max="6" width="10.625" style="326" customWidth="1"/>
    <col min="7" max="7" width="10.125" style="326" customWidth="1"/>
    <col min="8" max="16384" width="10" style="326"/>
  </cols>
  <sheetData>
    <row r="1" spans="1:46" s="952" customFormat="1" ht="14.1" customHeight="1">
      <c r="A1" s="945" t="s">
        <v>1729</v>
      </c>
      <c r="B1" s="945"/>
      <c r="C1" s="947"/>
      <c r="D1" s="946"/>
      <c r="E1" s="947"/>
      <c r="F1" s="1933"/>
      <c r="G1" s="1933"/>
      <c r="H1" s="947"/>
      <c r="I1" s="946" t="s">
        <v>1661</v>
      </c>
      <c r="J1" s="947"/>
      <c r="K1" s="946"/>
      <c r="L1" s="946"/>
      <c r="M1" s="950"/>
      <c r="N1" s="946"/>
      <c r="O1" s="946"/>
      <c r="P1" s="946"/>
      <c r="Q1" s="953"/>
      <c r="R1" s="953"/>
      <c r="S1" s="947"/>
      <c r="W1" s="946"/>
      <c r="X1" s="946"/>
      <c r="Y1" s="946"/>
      <c r="Z1" s="950"/>
      <c r="AA1" s="945"/>
      <c r="AB1" s="947"/>
      <c r="AC1" s="946"/>
      <c r="AD1" s="947"/>
      <c r="AE1" s="946"/>
      <c r="AF1" s="946"/>
      <c r="AG1" s="950"/>
      <c r="AH1" s="946"/>
      <c r="AI1" s="946"/>
      <c r="AJ1" s="946"/>
      <c r="AK1" s="946"/>
      <c r="AL1" s="946"/>
      <c r="AM1" s="947"/>
      <c r="AQ1" s="946"/>
      <c r="AR1" s="946"/>
      <c r="AS1" s="946"/>
      <c r="AT1" s="950"/>
    </row>
    <row r="2" spans="1:46" s="259" customFormat="1" ht="14.1" customHeight="1">
      <c r="A2" s="263"/>
      <c r="B2" s="263"/>
      <c r="C2" s="264"/>
      <c r="D2" s="265"/>
      <c r="E2" s="264"/>
      <c r="F2" s="918"/>
      <c r="G2" s="918"/>
      <c r="H2" s="264"/>
      <c r="I2" s="265"/>
      <c r="J2" s="264"/>
      <c r="K2" s="265"/>
      <c r="L2" s="265"/>
      <c r="M2" s="278"/>
      <c r="N2" s="265"/>
      <c r="O2" s="265"/>
      <c r="P2" s="265"/>
      <c r="Q2" s="266"/>
      <c r="R2" s="266"/>
      <c r="S2" s="264"/>
      <c r="W2" s="265"/>
      <c r="X2" s="265"/>
      <c r="Y2" s="265"/>
      <c r="Z2" s="278"/>
      <c r="AA2" s="263"/>
      <c r="AB2" s="264"/>
      <c r="AC2" s="265"/>
      <c r="AD2" s="264"/>
      <c r="AE2" s="265"/>
      <c r="AF2" s="265"/>
      <c r="AG2" s="278"/>
      <c r="AH2" s="265"/>
      <c r="AI2" s="265"/>
      <c r="AJ2" s="265"/>
      <c r="AK2" s="265"/>
      <c r="AL2" s="265"/>
      <c r="AM2" s="264"/>
      <c r="AQ2" s="265"/>
      <c r="AR2" s="265"/>
      <c r="AS2" s="265"/>
      <c r="AT2" s="278"/>
    </row>
    <row r="3" spans="1:46" s="711" customFormat="1" ht="20.100000000000001" customHeight="1">
      <c r="A3" s="1593" t="s">
        <v>232</v>
      </c>
      <c r="B3" s="1593"/>
      <c r="C3" s="1593"/>
      <c r="D3" s="1593"/>
      <c r="E3" s="1593"/>
      <c r="F3" s="1593"/>
      <c r="G3" s="1593"/>
      <c r="S3" s="215"/>
      <c r="T3" s="215"/>
      <c r="U3" s="215"/>
      <c r="V3" s="215"/>
      <c r="W3" s="215"/>
      <c r="X3" s="215"/>
      <c r="Y3" s="215"/>
      <c r="Z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</row>
    <row r="4" spans="1:46" s="215" customFormat="1" ht="24" customHeight="1">
      <c r="A4" s="1841" t="s">
        <v>31</v>
      </c>
      <c r="B4" s="1841"/>
      <c r="C4" s="1841"/>
      <c r="D4" s="1841"/>
      <c r="E4" s="1841"/>
      <c r="F4" s="1841"/>
      <c r="G4" s="184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</row>
    <row r="5" spans="1:46" s="267" customFormat="1" ht="18" customHeight="1" thickBot="1">
      <c r="A5" s="267" t="s">
        <v>233</v>
      </c>
      <c r="G5" s="1156" t="s">
        <v>234</v>
      </c>
      <c r="M5" s="1156"/>
      <c r="R5" s="1156"/>
      <c r="Z5" s="1156"/>
      <c r="AT5" s="1156"/>
    </row>
    <row r="6" spans="1:46" ht="21" customHeight="1">
      <c r="A6" s="1974" t="s">
        <v>1851</v>
      </c>
      <c r="B6" s="1961" t="s">
        <v>1050</v>
      </c>
      <c r="C6" s="1962"/>
      <c r="D6" s="1962"/>
      <c r="E6" s="1962"/>
      <c r="F6" s="1962"/>
      <c r="G6" s="1963"/>
    </row>
    <row r="7" spans="1:46" ht="17.100000000000001" customHeight="1">
      <c r="A7" s="1975"/>
      <c r="B7" s="1964" t="s">
        <v>227</v>
      </c>
      <c r="C7" s="1972" t="s">
        <v>228</v>
      </c>
      <c r="D7" s="1952" t="s">
        <v>1049</v>
      </c>
      <c r="E7" s="1958"/>
      <c r="F7" s="1959"/>
      <c r="G7" s="1952" t="s">
        <v>231</v>
      </c>
    </row>
    <row r="8" spans="1:46" ht="39.75" customHeight="1">
      <c r="A8" s="1165" t="s">
        <v>1856</v>
      </c>
      <c r="B8" s="1965"/>
      <c r="C8" s="1973"/>
      <c r="D8" s="1166" t="s">
        <v>1005</v>
      </c>
      <c r="E8" s="333" t="s">
        <v>229</v>
      </c>
      <c r="F8" s="333" t="s">
        <v>230</v>
      </c>
      <c r="G8" s="1953"/>
    </row>
    <row r="9" spans="1:46" s="335" customFormat="1" ht="14.1" customHeight="1">
      <c r="A9" s="336">
        <v>2013</v>
      </c>
      <c r="B9" s="334">
        <v>935</v>
      </c>
      <c r="C9" s="334">
        <v>636</v>
      </c>
      <c r="D9" s="334">
        <v>299</v>
      </c>
      <c r="E9" s="334">
        <v>20</v>
      </c>
      <c r="F9" s="334">
        <v>279</v>
      </c>
      <c r="G9" s="334">
        <v>0</v>
      </c>
    </row>
    <row r="10" spans="1:46" s="335" customFormat="1" ht="14.1" customHeight="1">
      <c r="A10" s="336">
        <v>2014</v>
      </c>
      <c r="B10" s="334">
        <v>810</v>
      </c>
      <c r="C10" s="334">
        <v>543</v>
      </c>
      <c r="D10" s="334">
        <v>266</v>
      </c>
      <c r="E10" s="334">
        <v>16</v>
      </c>
      <c r="F10" s="334">
        <v>250</v>
      </c>
      <c r="G10" s="334">
        <v>1</v>
      </c>
    </row>
    <row r="11" spans="1:46" s="335" customFormat="1" ht="14.1" customHeight="1">
      <c r="A11" s="336" t="s">
        <v>1232</v>
      </c>
      <c r="B11" s="334">
        <v>781</v>
      </c>
      <c r="C11" s="334">
        <v>535</v>
      </c>
      <c r="D11" s="334">
        <v>233</v>
      </c>
      <c r="E11" s="334">
        <v>0</v>
      </c>
      <c r="F11" s="334">
        <v>223</v>
      </c>
      <c r="G11" s="334">
        <v>0</v>
      </c>
    </row>
    <row r="12" spans="1:46" s="335" customFormat="1" ht="14.1" customHeight="1">
      <c r="A12" s="336" t="s">
        <v>1769</v>
      </c>
      <c r="B12" s="334">
        <v>835</v>
      </c>
      <c r="C12" s="334">
        <v>549</v>
      </c>
      <c r="D12" s="334">
        <v>286</v>
      </c>
      <c r="E12" s="334">
        <v>13</v>
      </c>
      <c r="F12" s="334">
        <v>273</v>
      </c>
      <c r="G12" s="334">
        <v>0</v>
      </c>
    </row>
    <row r="13" spans="1:46" s="338" customFormat="1" ht="14.1" customHeight="1">
      <c r="A13" s="337">
        <v>2017</v>
      </c>
      <c r="B13" s="1261">
        <v>805</v>
      </c>
      <c r="C13" s="1261">
        <v>569</v>
      </c>
      <c r="D13" s="1261">
        <v>236</v>
      </c>
      <c r="E13" s="1261">
        <v>16</v>
      </c>
      <c r="F13" s="1261">
        <v>220</v>
      </c>
      <c r="G13" s="1261">
        <v>0</v>
      </c>
    </row>
    <row r="14" spans="1:46" s="335" customFormat="1" ht="5.0999999999999996" customHeight="1">
      <c r="A14" s="295"/>
      <c r="B14" s="1262"/>
      <c r="C14" s="1262"/>
      <c r="D14" s="1262"/>
      <c r="E14" s="1262"/>
      <c r="F14" s="1262"/>
      <c r="G14" s="1262">
        <v>0</v>
      </c>
    </row>
    <row r="15" spans="1:46" s="335" customFormat="1" ht="14.25" customHeight="1">
      <c r="A15" s="694" t="s">
        <v>1106</v>
      </c>
      <c r="B15" s="1263">
        <v>120</v>
      </c>
      <c r="C15" s="1263">
        <v>75</v>
      </c>
      <c r="D15" s="1263">
        <v>45</v>
      </c>
      <c r="E15" s="1263">
        <v>9</v>
      </c>
      <c r="F15" s="1263">
        <v>36</v>
      </c>
      <c r="G15" s="1263">
        <v>0</v>
      </c>
    </row>
    <row r="16" spans="1:46" s="335" customFormat="1" ht="14.25" customHeight="1">
      <c r="A16" s="694" t="s">
        <v>1858</v>
      </c>
      <c r="B16" s="1263">
        <v>413</v>
      </c>
      <c r="C16" s="1263">
        <v>297</v>
      </c>
      <c r="D16" s="1263">
        <v>116</v>
      </c>
      <c r="E16" s="1263" t="s">
        <v>1884</v>
      </c>
      <c r="F16" s="1263">
        <v>112</v>
      </c>
      <c r="G16" s="1263">
        <v>0</v>
      </c>
    </row>
    <row r="17" spans="1:24" s="335" customFormat="1" ht="14.25" customHeight="1">
      <c r="A17" s="694" t="s">
        <v>1859</v>
      </c>
      <c r="B17" s="1263">
        <v>60</v>
      </c>
      <c r="C17" s="1263">
        <v>36</v>
      </c>
      <c r="D17" s="1263">
        <v>24</v>
      </c>
      <c r="E17" s="1263">
        <v>0</v>
      </c>
      <c r="F17" s="1263">
        <v>24</v>
      </c>
      <c r="G17" s="1263">
        <v>0</v>
      </c>
    </row>
    <row r="18" spans="1:24" s="335" customFormat="1" ht="14.25" customHeight="1">
      <c r="A18" s="694" t="s">
        <v>1107</v>
      </c>
      <c r="B18" s="1263">
        <v>21</v>
      </c>
      <c r="C18" s="1263">
        <v>21</v>
      </c>
      <c r="D18" s="1263">
        <v>0</v>
      </c>
      <c r="E18" s="1263">
        <v>0</v>
      </c>
      <c r="F18" s="1263">
        <v>0</v>
      </c>
      <c r="G18" s="1263">
        <v>0</v>
      </c>
    </row>
    <row r="19" spans="1:24" s="335" customFormat="1" ht="14.25" customHeight="1">
      <c r="A19" s="694" t="s">
        <v>1108</v>
      </c>
      <c r="B19" s="1263">
        <v>44</v>
      </c>
      <c r="C19" s="1263">
        <v>35</v>
      </c>
      <c r="D19" s="1263">
        <v>9</v>
      </c>
      <c r="E19" s="1263">
        <v>0</v>
      </c>
      <c r="F19" s="1263">
        <v>9</v>
      </c>
      <c r="G19" s="1263">
        <v>0</v>
      </c>
    </row>
    <row r="20" spans="1:24" s="335" customFormat="1" ht="14.25" customHeight="1">
      <c r="A20" s="694" t="s">
        <v>1860</v>
      </c>
      <c r="B20" s="1263">
        <v>16</v>
      </c>
      <c r="C20" s="1263">
        <v>11</v>
      </c>
      <c r="D20" s="1263">
        <v>5</v>
      </c>
      <c r="E20" s="1263" t="s">
        <v>1884</v>
      </c>
      <c r="F20" s="1263" t="s">
        <v>1884</v>
      </c>
      <c r="G20" s="1263">
        <v>0</v>
      </c>
    </row>
    <row r="21" spans="1:24" s="335" customFormat="1" ht="14.25" customHeight="1">
      <c r="A21" s="694" t="s">
        <v>1861</v>
      </c>
      <c r="B21" s="1263">
        <v>63</v>
      </c>
      <c r="C21" s="1263">
        <v>43</v>
      </c>
      <c r="D21" s="1263">
        <v>20</v>
      </c>
      <c r="E21" s="1263" t="s">
        <v>1884</v>
      </c>
      <c r="F21" s="1263">
        <v>19</v>
      </c>
      <c r="G21" s="1263">
        <v>0</v>
      </c>
    </row>
    <row r="22" spans="1:24" s="335" customFormat="1" ht="14.25" customHeight="1">
      <c r="A22" s="694" t="s">
        <v>1109</v>
      </c>
      <c r="B22" s="1263">
        <v>0</v>
      </c>
      <c r="C22" s="1263">
        <v>0</v>
      </c>
      <c r="D22" s="1263">
        <v>0</v>
      </c>
      <c r="E22" s="1263">
        <v>0</v>
      </c>
      <c r="F22" s="1263">
        <v>0</v>
      </c>
      <c r="G22" s="1263">
        <v>0</v>
      </c>
    </row>
    <row r="23" spans="1:24" s="335" customFormat="1" ht="14.25" customHeight="1" thickBot="1">
      <c r="A23" s="694" t="s">
        <v>1110</v>
      </c>
      <c r="B23" s="1263">
        <v>68</v>
      </c>
      <c r="C23" s="1263">
        <v>51</v>
      </c>
      <c r="D23" s="1263">
        <v>17</v>
      </c>
      <c r="E23" s="1263">
        <v>0</v>
      </c>
      <c r="F23" s="1263">
        <v>17</v>
      </c>
      <c r="G23" s="1263">
        <v>0</v>
      </c>
    </row>
    <row r="24" spans="1:24" ht="6.95" customHeight="1" thickBot="1">
      <c r="A24" s="339"/>
      <c r="B24" s="339"/>
      <c r="C24" s="339"/>
      <c r="D24" s="339"/>
      <c r="E24" s="339"/>
      <c r="F24" s="339"/>
      <c r="G24" s="339"/>
    </row>
    <row r="25" spans="1:24" ht="21" customHeight="1">
      <c r="A25" s="1974" t="s">
        <v>1851</v>
      </c>
      <c r="B25" s="1956" t="s">
        <v>1051</v>
      </c>
      <c r="C25" s="1957"/>
      <c r="D25" s="1957"/>
      <c r="E25" s="1957"/>
      <c r="F25" s="1957"/>
      <c r="G25" s="1957"/>
    </row>
    <row r="26" spans="1:24" ht="18" customHeight="1">
      <c r="A26" s="1975"/>
      <c r="B26" s="1966" t="s">
        <v>722</v>
      </c>
      <c r="C26" s="1968" t="s">
        <v>723</v>
      </c>
      <c r="D26" s="1954" t="s">
        <v>1006</v>
      </c>
      <c r="E26" s="1970"/>
      <c r="F26" s="1971"/>
      <c r="G26" s="1954" t="s">
        <v>724</v>
      </c>
    </row>
    <row r="27" spans="1:24" ht="39.75" customHeight="1">
      <c r="A27" s="1167" t="s">
        <v>1857</v>
      </c>
      <c r="B27" s="1967"/>
      <c r="C27" s="1969"/>
      <c r="D27" s="1166" t="s">
        <v>1005</v>
      </c>
      <c r="E27" s="599" t="s">
        <v>725</v>
      </c>
      <c r="F27" s="599" t="s">
        <v>726</v>
      </c>
      <c r="G27" s="1955"/>
    </row>
    <row r="28" spans="1:24" s="1160" customFormat="1" ht="14.1" customHeight="1">
      <c r="A28" s="336">
        <v>2013</v>
      </c>
      <c r="B28" s="334">
        <v>176</v>
      </c>
      <c r="C28" s="334">
        <v>110</v>
      </c>
      <c r="D28" s="334">
        <v>66</v>
      </c>
      <c r="E28" s="334">
        <v>4</v>
      </c>
      <c r="F28" s="334">
        <v>62</v>
      </c>
      <c r="G28" s="334">
        <v>0</v>
      </c>
      <c r="X28" s="1160">
        <v>1355951</v>
      </c>
    </row>
    <row r="29" spans="1:24" s="1160" customFormat="1" ht="14.1" customHeight="1">
      <c r="A29" s="336">
        <v>2014</v>
      </c>
      <c r="B29" s="334">
        <v>188</v>
      </c>
      <c r="C29" s="334">
        <v>113</v>
      </c>
      <c r="D29" s="334">
        <v>75</v>
      </c>
      <c r="E29" s="334">
        <v>3</v>
      </c>
      <c r="F29" s="334">
        <v>72</v>
      </c>
      <c r="G29" s="334">
        <v>0</v>
      </c>
    </row>
    <row r="30" spans="1:24" s="1160" customFormat="1" ht="14.1" customHeight="1">
      <c r="A30" s="336" t="s">
        <v>1232</v>
      </c>
      <c r="B30" s="1383">
        <v>184</v>
      </c>
      <c r="C30" s="1383">
        <v>101</v>
      </c>
      <c r="D30" s="1383">
        <v>83</v>
      </c>
      <c r="E30" s="1383">
        <v>11</v>
      </c>
      <c r="F30" s="1383">
        <v>72</v>
      </c>
      <c r="G30" s="1383">
        <v>0</v>
      </c>
    </row>
    <row r="31" spans="1:24" s="1171" customFormat="1" ht="14.1" customHeight="1">
      <c r="A31" s="336" t="s">
        <v>1769</v>
      </c>
      <c r="B31" s="334">
        <v>182</v>
      </c>
      <c r="C31" s="334">
        <v>92</v>
      </c>
      <c r="D31" s="334">
        <v>90</v>
      </c>
      <c r="E31" s="334">
        <v>6</v>
      </c>
      <c r="F31" s="334">
        <v>84</v>
      </c>
      <c r="G31" s="334" t="s">
        <v>1180</v>
      </c>
    </row>
    <row r="32" spans="1:24" s="340" customFormat="1" ht="14.1" customHeight="1">
      <c r="A32" s="337">
        <v>2017</v>
      </c>
      <c r="B32" s="1261">
        <v>195</v>
      </c>
      <c r="C32" s="1261">
        <v>86</v>
      </c>
      <c r="D32" s="1261">
        <v>109</v>
      </c>
      <c r="E32" s="1261">
        <v>7</v>
      </c>
      <c r="F32" s="1261">
        <v>102</v>
      </c>
      <c r="G32" s="1261">
        <v>0</v>
      </c>
    </row>
    <row r="33" spans="1:7" s="335" customFormat="1" ht="5.0999999999999996" customHeight="1">
      <c r="A33" s="295"/>
      <c r="B33" s="1262"/>
      <c r="C33" s="1262"/>
      <c r="D33" s="1262"/>
      <c r="E33" s="1262" t="s">
        <v>727</v>
      </c>
      <c r="F33" s="1262"/>
      <c r="G33" s="1262">
        <v>0</v>
      </c>
    </row>
    <row r="34" spans="1:7" s="335" customFormat="1" ht="14.25" customHeight="1">
      <c r="A34" s="694" t="s">
        <v>1860</v>
      </c>
      <c r="B34" s="1263">
        <v>40</v>
      </c>
      <c r="C34" s="1263">
        <v>33</v>
      </c>
      <c r="D34" s="1263">
        <v>7</v>
      </c>
      <c r="E34" s="1263">
        <v>0</v>
      </c>
      <c r="F34" s="1263">
        <v>7</v>
      </c>
      <c r="G34" s="1263">
        <v>0</v>
      </c>
    </row>
    <row r="35" spans="1:7" s="335" customFormat="1" ht="14.25" customHeight="1">
      <c r="A35" s="694" t="s">
        <v>1106</v>
      </c>
      <c r="B35" s="1263">
        <v>42</v>
      </c>
      <c r="C35" s="1263">
        <v>16</v>
      </c>
      <c r="D35" s="1263">
        <v>26</v>
      </c>
      <c r="E35" s="1263">
        <v>4</v>
      </c>
      <c r="F35" s="1263">
        <v>22</v>
      </c>
      <c r="G35" s="1263">
        <v>0</v>
      </c>
    </row>
    <row r="36" spans="1:7" s="335" customFormat="1" ht="14.25" customHeight="1">
      <c r="A36" s="694" t="s">
        <v>1107</v>
      </c>
      <c r="B36" s="1263" t="s">
        <v>1884</v>
      </c>
      <c r="C36" s="1263" t="s">
        <v>1884</v>
      </c>
      <c r="D36" s="1263">
        <v>1</v>
      </c>
      <c r="E36" s="1263">
        <v>0</v>
      </c>
      <c r="F36" s="1263" t="s">
        <v>1884</v>
      </c>
      <c r="G36" s="1263">
        <v>0</v>
      </c>
    </row>
    <row r="37" spans="1:7" s="335" customFormat="1" ht="14.25" customHeight="1">
      <c r="A37" s="694" t="s">
        <v>1862</v>
      </c>
      <c r="B37" s="1263">
        <v>9</v>
      </c>
      <c r="C37" s="1263">
        <v>8</v>
      </c>
      <c r="D37" s="1263">
        <v>1</v>
      </c>
      <c r="E37" s="1263">
        <v>0</v>
      </c>
      <c r="F37" s="1263" t="s">
        <v>1884</v>
      </c>
      <c r="G37" s="1263">
        <v>0</v>
      </c>
    </row>
    <row r="38" spans="1:7" s="335" customFormat="1" ht="14.25" customHeight="1">
      <c r="A38" s="694" t="s">
        <v>1863</v>
      </c>
      <c r="B38" s="1263">
        <v>7</v>
      </c>
      <c r="C38" s="1263">
        <v>5</v>
      </c>
      <c r="D38" s="1263">
        <v>2</v>
      </c>
      <c r="E38" s="1263" t="s">
        <v>1884</v>
      </c>
      <c r="F38" s="1263" t="s">
        <v>1884</v>
      </c>
      <c r="G38" s="1263">
        <v>0</v>
      </c>
    </row>
    <row r="39" spans="1:7" s="335" customFormat="1" ht="14.25" customHeight="1">
      <c r="A39" s="694" t="s">
        <v>1858</v>
      </c>
      <c r="B39" s="1263">
        <v>53</v>
      </c>
      <c r="C39" s="1263" t="s">
        <v>1884</v>
      </c>
      <c r="D39" s="1263">
        <v>52</v>
      </c>
      <c r="E39" s="1263" t="s">
        <v>1885</v>
      </c>
      <c r="F39" s="1263">
        <v>51</v>
      </c>
      <c r="G39" s="1263">
        <v>0</v>
      </c>
    </row>
    <row r="40" spans="1:7" s="335" customFormat="1" ht="14.25" customHeight="1">
      <c r="A40" s="694" t="s">
        <v>1111</v>
      </c>
      <c r="B40" s="1263" t="s">
        <v>1884</v>
      </c>
      <c r="C40" s="1263" t="s">
        <v>1884</v>
      </c>
      <c r="D40" s="1263">
        <v>0</v>
      </c>
      <c r="E40" s="1263">
        <v>0</v>
      </c>
      <c r="F40" s="1263">
        <v>0</v>
      </c>
      <c r="G40" s="1263">
        <v>0</v>
      </c>
    </row>
    <row r="41" spans="1:7" s="335" customFormat="1" ht="14.25" customHeight="1">
      <c r="A41" s="694" t="s">
        <v>1864</v>
      </c>
      <c r="B41" s="1263" t="s">
        <v>1884</v>
      </c>
      <c r="C41" s="1263" t="s">
        <v>1884</v>
      </c>
      <c r="D41" s="1263">
        <v>0</v>
      </c>
      <c r="E41" s="1263">
        <v>0</v>
      </c>
      <c r="F41" s="1263">
        <v>0</v>
      </c>
      <c r="G41" s="1263">
        <v>0</v>
      </c>
    </row>
    <row r="42" spans="1:7" s="335" customFormat="1" ht="14.25" customHeight="1" thickBot="1">
      <c r="A42" s="695" t="s">
        <v>1110</v>
      </c>
      <c r="B42" s="1263">
        <v>35</v>
      </c>
      <c r="C42" s="1264">
        <v>15</v>
      </c>
      <c r="D42" s="1264">
        <v>20</v>
      </c>
      <c r="E42" s="1264" t="s">
        <v>1884</v>
      </c>
      <c r="F42" s="1264">
        <v>19</v>
      </c>
      <c r="G42" s="1264">
        <v>0</v>
      </c>
    </row>
    <row r="43" spans="1:7" s="342" customFormat="1" ht="12.95" customHeight="1">
      <c r="A43" s="305" t="s">
        <v>1890</v>
      </c>
      <c r="B43" s="305"/>
      <c r="C43" s="341"/>
      <c r="D43" s="341"/>
      <c r="E43" s="1960" t="s">
        <v>241</v>
      </c>
      <c r="F43" s="1960"/>
      <c r="G43" s="1960"/>
    </row>
    <row r="44" spans="1:7" s="342" customFormat="1" ht="12.95" customHeight="1">
      <c r="A44" s="343" t="s">
        <v>1756</v>
      </c>
      <c r="B44" s="341"/>
      <c r="C44" s="341"/>
      <c r="D44" s="341"/>
      <c r="E44" s="341"/>
      <c r="F44" s="341"/>
      <c r="G44" s="341"/>
    </row>
    <row r="45" spans="1:7" s="342" customFormat="1" ht="9.75" customHeight="1">
      <c r="A45" s="344"/>
      <c r="B45" s="341"/>
      <c r="C45" s="274"/>
      <c r="D45" s="274"/>
      <c r="E45" s="274"/>
      <c r="F45" s="274"/>
      <c r="G45" s="274"/>
    </row>
    <row r="46" spans="1:7" s="345" customFormat="1" ht="9.75" customHeight="1">
      <c r="A46" s="277"/>
      <c r="B46" s="277"/>
      <c r="C46" s="277"/>
      <c r="D46" s="277"/>
      <c r="E46" s="277"/>
      <c r="F46" s="277"/>
      <c r="G46" s="277"/>
    </row>
    <row r="48" spans="1:7">
      <c r="A48" s="345"/>
    </row>
  </sheetData>
  <sheetProtection selectLockedCells="1"/>
  <mergeCells count="16">
    <mergeCell ref="E43:G43"/>
    <mergeCell ref="A3:G3"/>
    <mergeCell ref="A4:G4"/>
    <mergeCell ref="B6:G6"/>
    <mergeCell ref="B7:B8"/>
    <mergeCell ref="B26:B27"/>
    <mergeCell ref="C26:C27"/>
    <mergeCell ref="D26:F26"/>
    <mergeCell ref="C7:C8"/>
    <mergeCell ref="A6:A7"/>
    <mergeCell ref="A25:A26"/>
    <mergeCell ref="F1:G1"/>
    <mergeCell ref="G7:G8"/>
    <mergeCell ref="G26:G27"/>
    <mergeCell ref="B25:G25"/>
    <mergeCell ref="D7:F7"/>
  </mergeCells>
  <phoneticPr fontId="14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view="pageBreakPreview" zoomScaleNormal="100" zoomScaleSheetLayoutView="100" workbookViewId="0">
      <selection activeCell="F9" sqref="F9"/>
    </sheetView>
  </sheetViews>
  <sheetFormatPr defaultColWidth="10" defaultRowHeight="11.25"/>
  <cols>
    <col min="1" max="1" width="9.25" style="326" customWidth="1"/>
    <col min="2" max="2" width="11.625" style="326" customWidth="1"/>
    <col min="3" max="4" width="15.5" style="326" customWidth="1"/>
    <col min="5" max="5" width="15.125" style="326" customWidth="1"/>
    <col min="6" max="6" width="15.5" style="326" customWidth="1"/>
    <col min="7" max="16384" width="10" style="326"/>
  </cols>
  <sheetData>
    <row r="1" spans="1:36" s="952" customFormat="1" ht="14.1" customHeight="1">
      <c r="A1" s="945"/>
      <c r="B1" s="945"/>
      <c r="C1" s="947"/>
      <c r="D1" s="946"/>
      <c r="E1" s="947"/>
      <c r="F1" s="1155" t="s">
        <v>1730</v>
      </c>
      <c r="G1" s="949"/>
      <c r="H1" s="949"/>
      <c r="I1" s="947"/>
      <c r="M1" s="946"/>
      <c r="N1" s="946"/>
      <c r="O1" s="946"/>
      <c r="P1" s="950"/>
      <c r="Q1" s="945"/>
      <c r="R1" s="947"/>
      <c r="S1" s="946"/>
      <c r="T1" s="947"/>
      <c r="U1" s="946"/>
      <c r="V1" s="946"/>
      <c r="W1" s="950"/>
      <c r="X1" s="946"/>
      <c r="Y1" s="946"/>
      <c r="Z1" s="946"/>
      <c r="AA1" s="946"/>
      <c r="AB1" s="946"/>
      <c r="AC1" s="947"/>
      <c r="AG1" s="946"/>
      <c r="AH1" s="946"/>
      <c r="AI1" s="946"/>
      <c r="AJ1" s="950"/>
    </row>
    <row r="2" spans="1:36" s="259" customFormat="1" ht="14.1" customHeight="1">
      <c r="A2" s="263"/>
      <c r="B2" s="263"/>
      <c r="C2" s="264"/>
      <c r="D2" s="265"/>
      <c r="E2" s="264"/>
      <c r="F2" s="918"/>
      <c r="G2" s="266"/>
      <c r="H2" s="266"/>
      <c r="I2" s="264"/>
      <c r="M2" s="265"/>
      <c r="N2" s="265"/>
      <c r="O2" s="265"/>
      <c r="P2" s="278"/>
      <c r="Q2" s="263"/>
      <c r="R2" s="264"/>
      <c r="S2" s="265"/>
      <c r="T2" s="264"/>
      <c r="U2" s="265"/>
      <c r="V2" s="265"/>
      <c r="W2" s="278"/>
      <c r="X2" s="265"/>
      <c r="Y2" s="265"/>
      <c r="Z2" s="265"/>
      <c r="AA2" s="265"/>
      <c r="AB2" s="265"/>
      <c r="AC2" s="264"/>
      <c r="AG2" s="265"/>
      <c r="AH2" s="265"/>
      <c r="AI2" s="265"/>
      <c r="AJ2" s="278"/>
    </row>
    <row r="3" spans="1:36" s="711" customFormat="1" ht="20.100000000000001" customHeight="1">
      <c r="A3" s="1593" t="s">
        <v>261</v>
      </c>
      <c r="B3" s="1593"/>
      <c r="C3" s="1593"/>
      <c r="D3" s="1593"/>
      <c r="E3" s="1593"/>
      <c r="F3" s="1593"/>
      <c r="I3" s="215"/>
      <c r="J3" s="215"/>
      <c r="K3" s="215"/>
      <c r="L3" s="215"/>
      <c r="M3" s="215"/>
      <c r="N3" s="215"/>
      <c r="O3" s="215"/>
      <c r="P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</row>
    <row r="4" spans="1:36" s="215" customFormat="1" ht="24" customHeight="1">
      <c r="A4" s="1976" t="s">
        <v>32</v>
      </c>
      <c r="B4" s="1976"/>
      <c r="C4" s="1976"/>
      <c r="D4" s="1976"/>
      <c r="E4" s="1976"/>
      <c r="F4" s="1976"/>
      <c r="G4" s="711"/>
      <c r="H4" s="711"/>
    </row>
    <row r="5" spans="1:36" s="267" customFormat="1" ht="18" customHeight="1" thickBot="1">
      <c r="A5" s="267" t="s">
        <v>262</v>
      </c>
      <c r="F5" s="1156" t="s">
        <v>263</v>
      </c>
      <c r="H5" s="1156"/>
      <c r="P5" s="1156"/>
      <c r="AJ5" s="1156"/>
    </row>
    <row r="6" spans="1:36" ht="50.25" customHeight="1">
      <c r="A6" s="1977" t="s">
        <v>33</v>
      </c>
      <c r="B6" s="1978"/>
      <c r="C6" s="637" t="s">
        <v>1052</v>
      </c>
      <c r="D6" s="636" t="s">
        <v>1054</v>
      </c>
      <c r="E6" s="635" t="s">
        <v>1053</v>
      </c>
      <c r="F6" s="634" t="s">
        <v>1055</v>
      </c>
    </row>
    <row r="7" spans="1:36" ht="18.95" customHeight="1">
      <c r="A7" s="1597">
        <v>2013</v>
      </c>
      <c r="B7" s="1598"/>
      <c r="C7" s="327">
        <v>15421</v>
      </c>
      <c r="D7" s="328">
        <v>935</v>
      </c>
      <c r="E7" s="328">
        <v>14309</v>
      </c>
      <c r="F7" s="328">
        <v>176</v>
      </c>
    </row>
    <row r="8" spans="1:36" ht="18.95" customHeight="1">
      <c r="A8" s="1597">
        <v>2014</v>
      </c>
      <c r="B8" s="1598"/>
      <c r="C8" s="327">
        <v>14183</v>
      </c>
      <c r="D8" s="328">
        <v>810</v>
      </c>
      <c r="E8" s="328">
        <v>13234</v>
      </c>
      <c r="F8" s="328">
        <v>188</v>
      </c>
    </row>
    <row r="9" spans="1:36" ht="18.95" customHeight="1">
      <c r="A9" s="1597">
        <v>2015</v>
      </c>
      <c r="B9" s="1598"/>
      <c r="C9" s="327">
        <v>14273</v>
      </c>
      <c r="D9" s="1365">
        <v>781</v>
      </c>
      <c r="E9" s="328">
        <v>13348</v>
      </c>
      <c r="F9" s="1384">
        <v>184</v>
      </c>
    </row>
    <row r="10" spans="1:36" ht="18.95" customHeight="1">
      <c r="A10" s="1597" t="s">
        <v>1769</v>
      </c>
      <c r="B10" s="1598"/>
      <c r="C10" s="327">
        <v>13363</v>
      </c>
      <c r="D10" s="328">
        <v>835</v>
      </c>
      <c r="E10" s="328">
        <v>12409</v>
      </c>
      <c r="F10" s="328">
        <v>182</v>
      </c>
    </row>
    <row r="11" spans="1:36" ht="18.95" customHeight="1">
      <c r="A11" s="1945">
        <v>2017</v>
      </c>
      <c r="B11" s="1945"/>
      <c r="C11" s="329">
        <f>SUM(C13:C35)</f>
        <v>12190</v>
      </c>
      <c r="D11" s="329">
        <f t="shared" ref="D11" si="0">SUM(D13:D35)</f>
        <v>805</v>
      </c>
      <c r="E11" s="329">
        <f>SUM(E13:E35)</f>
        <v>11313</v>
      </c>
      <c r="F11" s="329">
        <f>SUM(F13:F35)</f>
        <v>195</v>
      </c>
    </row>
    <row r="12" spans="1:36" ht="9.9499999999999993" customHeight="1">
      <c r="A12" s="708"/>
      <c r="B12" s="179"/>
      <c r="C12" s="176"/>
      <c r="D12" s="176"/>
      <c r="E12" s="176"/>
      <c r="F12" s="176"/>
    </row>
    <row r="13" spans="1:36" ht="16.5" customHeight="1">
      <c r="A13" s="708" t="s">
        <v>143</v>
      </c>
      <c r="B13" s="330" t="s">
        <v>167</v>
      </c>
      <c r="C13" s="1258">
        <v>2430</v>
      </c>
      <c r="D13" s="1258">
        <v>132</v>
      </c>
      <c r="E13" s="1258">
        <v>2271</v>
      </c>
      <c r="F13" s="1258">
        <v>28</v>
      </c>
    </row>
    <row r="14" spans="1:36" ht="16.5" customHeight="1">
      <c r="A14" s="708" t="s">
        <v>144</v>
      </c>
      <c r="B14" s="330" t="s">
        <v>186</v>
      </c>
      <c r="C14" s="1258">
        <v>1035</v>
      </c>
      <c r="D14" s="1258">
        <v>76</v>
      </c>
      <c r="E14" s="1258">
        <v>1029</v>
      </c>
      <c r="F14" s="1258">
        <v>32</v>
      </c>
    </row>
    <row r="15" spans="1:36" ht="16.5" customHeight="1">
      <c r="A15" s="708" t="s">
        <v>145</v>
      </c>
      <c r="B15" s="330" t="s">
        <v>168</v>
      </c>
      <c r="C15" s="1258">
        <v>641</v>
      </c>
      <c r="D15" s="1258">
        <v>47</v>
      </c>
      <c r="E15" s="1258">
        <v>600</v>
      </c>
      <c r="F15" s="1258">
        <v>6</v>
      </c>
    </row>
    <row r="16" spans="1:36" ht="16.5" customHeight="1">
      <c r="A16" s="708" t="s">
        <v>146</v>
      </c>
      <c r="B16" s="330" t="s">
        <v>169</v>
      </c>
      <c r="C16" s="1258">
        <v>668</v>
      </c>
      <c r="D16" s="1258">
        <v>39</v>
      </c>
      <c r="E16" s="1258">
        <v>628</v>
      </c>
      <c r="F16" s="1258">
        <v>6</v>
      </c>
    </row>
    <row r="17" spans="1:24" ht="16.5" customHeight="1">
      <c r="A17" s="708" t="s">
        <v>147</v>
      </c>
      <c r="B17" s="330" t="s">
        <v>170</v>
      </c>
      <c r="C17" s="1258">
        <v>2470</v>
      </c>
      <c r="D17" s="1258">
        <v>80</v>
      </c>
      <c r="E17" s="1258">
        <v>2333</v>
      </c>
      <c r="F17" s="1258">
        <v>48</v>
      </c>
    </row>
    <row r="18" spans="1:24" ht="16.5" customHeight="1">
      <c r="A18" s="708" t="s">
        <v>148</v>
      </c>
      <c r="B18" s="330" t="s">
        <v>171</v>
      </c>
      <c r="C18" s="1258">
        <v>404</v>
      </c>
      <c r="D18" s="1258">
        <v>43</v>
      </c>
      <c r="E18" s="1258">
        <v>345</v>
      </c>
      <c r="F18" s="1258">
        <v>2</v>
      </c>
    </row>
    <row r="19" spans="1:24" ht="16.5" customHeight="1">
      <c r="A19" s="708" t="s">
        <v>149</v>
      </c>
      <c r="B19" s="330" t="s">
        <v>172</v>
      </c>
      <c r="C19" s="1258">
        <v>400</v>
      </c>
      <c r="D19" s="1258">
        <v>38</v>
      </c>
      <c r="E19" s="1258">
        <v>364</v>
      </c>
      <c r="F19" s="1258">
        <v>10</v>
      </c>
    </row>
    <row r="20" spans="1:24" ht="16.5" customHeight="1">
      <c r="A20" s="708" t="s">
        <v>150</v>
      </c>
      <c r="B20" s="330" t="s">
        <v>173</v>
      </c>
      <c r="C20" s="1258">
        <v>325</v>
      </c>
      <c r="D20" s="1258">
        <v>29</v>
      </c>
      <c r="E20" s="1258">
        <v>294</v>
      </c>
      <c r="F20" s="1258">
        <v>4</v>
      </c>
    </row>
    <row r="21" spans="1:24" ht="16.5" customHeight="1">
      <c r="A21" s="708" t="s">
        <v>151</v>
      </c>
      <c r="B21" s="330" t="s">
        <v>187</v>
      </c>
      <c r="C21" s="1258">
        <v>245</v>
      </c>
      <c r="D21" s="1258">
        <v>23</v>
      </c>
      <c r="E21" s="1258">
        <v>242</v>
      </c>
      <c r="F21" s="1258">
        <v>3</v>
      </c>
    </row>
    <row r="22" spans="1:24" ht="16.5" customHeight="1">
      <c r="A22" s="708" t="s">
        <v>152</v>
      </c>
      <c r="B22" s="330" t="s">
        <v>174</v>
      </c>
      <c r="C22" s="1258">
        <v>1341</v>
      </c>
      <c r="D22" s="1258">
        <v>89</v>
      </c>
      <c r="E22" s="1258">
        <v>1273</v>
      </c>
      <c r="F22" s="1258">
        <v>18</v>
      </c>
    </row>
    <row r="23" spans="1:24" ht="16.5" customHeight="1">
      <c r="A23" s="708" t="s">
        <v>153</v>
      </c>
      <c r="B23" s="330" t="s">
        <v>175</v>
      </c>
      <c r="C23" s="1258">
        <v>77</v>
      </c>
      <c r="D23" s="1258">
        <v>11</v>
      </c>
      <c r="E23" s="1258">
        <v>62</v>
      </c>
      <c r="F23" s="1258">
        <v>3</v>
      </c>
    </row>
    <row r="24" spans="1:24" ht="16.5" customHeight="1">
      <c r="A24" s="708" t="s">
        <v>154</v>
      </c>
      <c r="B24" s="330" t="s">
        <v>176</v>
      </c>
      <c r="C24" s="1258">
        <v>151</v>
      </c>
      <c r="D24" s="1258">
        <v>21</v>
      </c>
      <c r="E24" s="1258">
        <v>134</v>
      </c>
      <c r="F24" s="1258">
        <v>2</v>
      </c>
    </row>
    <row r="25" spans="1:24" ht="16.5" customHeight="1">
      <c r="A25" s="708" t="s">
        <v>155</v>
      </c>
      <c r="B25" s="330" t="s">
        <v>177</v>
      </c>
      <c r="C25" s="1258">
        <v>91</v>
      </c>
      <c r="D25" s="1258">
        <v>10</v>
      </c>
      <c r="E25" s="1258">
        <v>79</v>
      </c>
      <c r="F25" s="1258">
        <v>2</v>
      </c>
    </row>
    <row r="26" spans="1:24" ht="16.5" customHeight="1">
      <c r="A26" s="708" t="s">
        <v>156</v>
      </c>
      <c r="B26" s="330" t="s">
        <v>178</v>
      </c>
      <c r="C26" s="1258">
        <v>46</v>
      </c>
      <c r="D26" s="1258">
        <v>12</v>
      </c>
      <c r="E26" s="1258">
        <v>33</v>
      </c>
      <c r="F26" s="1258">
        <v>0</v>
      </c>
    </row>
    <row r="27" spans="1:24" ht="16.5" customHeight="1">
      <c r="A27" s="708" t="s">
        <v>157</v>
      </c>
      <c r="B27" s="330" t="s">
        <v>179</v>
      </c>
      <c r="C27" s="1258">
        <v>140</v>
      </c>
      <c r="D27" s="1258">
        <v>16</v>
      </c>
      <c r="E27" s="1258">
        <v>113</v>
      </c>
      <c r="F27" s="1258">
        <v>1</v>
      </c>
    </row>
    <row r="28" spans="1:24" ht="16.5" customHeight="1">
      <c r="A28" s="708" t="s">
        <v>158</v>
      </c>
      <c r="B28" s="330" t="s">
        <v>188</v>
      </c>
      <c r="C28" s="1258">
        <v>120</v>
      </c>
      <c r="D28" s="1258">
        <v>16</v>
      </c>
      <c r="E28" s="1258">
        <v>113</v>
      </c>
      <c r="F28" s="1258">
        <v>2</v>
      </c>
    </row>
    <row r="29" spans="1:24" ht="16.5" customHeight="1">
      <c r="A29" s="708" t="s">
        <v>159</v>
      </c>
      <c r="B29" s="330" t="s">
        <v>189</v>
      </c>
      <c r="C29" s="1258">
        <v>118</v>
      </c>
      <c r="D29" s="1258">
        <v>13</v>
      </c>
      <c r="E29" s="1258">
        <v>101</v>
      </c>
      <c r="F29" s="1258">
        <v>2</v>
      </c>
      <c r="X29" s="326">
        <v>1355951</v>
      </c>
    </row>
    <row r="30" spans="1:24" ht="16.5" customHeight="1">
      <c r="A30" s="708" t="s">
        <v>160</v>
      </c>
      <c r="B30" s="330" t="s">
        <v>180</v>
      </c>
      <c r="C30" s="1258">
        <v>157</v>
      </c>
      <c r="D30" s="1258">
        <v>20</v>
      </c>
      <c r="E30" s="1258">
        <v>139</v>
      </c>
      <c r="F30" s="1258">
        <v>3</v>
      </c>
    </row>
    <row r="31" spans="1:24" ht="16.5" customHeight="1">
      <c r="A31" s="708" t="s">
        <v>161</v>
      </c>
      <c r="B31" s="330" t="s">
        <v>190</v>
      </c>
      <c r="C31" s="1258">
        <v>807</v>
      </c>
      <c r="D31" s="1258">
        <v>39</v>
      </c>
      <c r="E31" s="1258">
        <v>759</v>
      </c>
      <c r="F31" s="1258">
        <v>20</v>
      </c>
    </row>
    <row r="32" spans="1:24" ht="16.5" customHeight="1">
      <c r="A32" s="708" t="s">
        <v>162</v>
      </c>
      <c r="B32" s="330" t="s">
        <v>181</v>
      </c>
      <c r="C32" s="1258">
        <v>169</v>
      </c>
      <c r="D32" s="1258">
        <v>18</v>
      </c>
      <c r="E32" s="1258">
        <v>124</v>
      </c>
      <c r="F32" s="1258">
        <v>0</v>
      </c>
    </row>
    <row r="33" spans="1:6" ht="16.5" customHeight="1">
      <c r="A33" s="708" t="s">
        <v>163</v>
      </c>
      <c r="B33" s="330" t="s">
        <v>191</v>
      </c>
      <c r="C33" s="1258">
        <v>88</v>
      </c>
      <c r="D33" s="1258">
        <v>16</v>
      </c>
      <c r="E33" s="1258">
        <v>74</v>
      </c>
      <c r="F33" s="1258">
        <v>0</v>
      </c>
    </row>
    <row r="34" spans="1:6" ht="16.5" customHeight="1">
      <c r="A34" s="708" t="s">
        <v>164</v>
      </c>
      <c r="B34" s="330" t="s">
        <v>182</v>
      </c>
      <c r="C34" s="1258">
        <v>224</v>
      </c>
      <c r="D34" s="1258">
        <v>14</v>
      </c>
      <c r="E34" s="1258">
        <v>171</v>
      </c>
      <c r="F34" s="1258">
        <v>3</v>
      </c>
    </row>
    <row r="35" spans="1:6" ht="16.5" customHeight="1" thickBot="1">
      <c r="A35" s="703" t="s">
        <v>165</v>
      </c>
      <c r="B35" s="331" t="s">
        <v>192</v>
      </c>
      <c r="C35" s="1265">
        <v>43</v>
      </c>
      <c r="D35" s="1266">
        <v>3</v>
      </c>
      <c r="E35" s="1266">
        <v>32</v>
      </c>
      <c r="F35" s="1266">
        <v>0</v>
      </c>
    </row>
    <row r="36" spans="1:6" s="332" customFormat="1" ht="12.95" customHeight="1">
      <c r="A36" s="305" t="s">
        <v>264</v>
      </c>
      <c r="B36" s="299"/>
      <c r="C36" s="299"/>
      <c r="D36" s="299"/>
      <c r="E36" s="299"/>
      <c r="F36" s="1067" t="s">
        <v>998</v>
      </c>
    </row>
    <row r="37" spans="1:6" s="332" customFormat="1" ht="12" customHeight="1">
      <c r="A37" s="298" t="s">
        <v>265</v>
      </c>
      <c r="B37" s="299"/>
      <c r="C37" s="299"/>
      <c r="D37" s="299"/>
      <c r="E37" s="299"/>
      <c r="F37" s="299"/>
    </row>
    <row r="38" spans="1:6" s="332" customFormat="1" ht="11.1" customHeight="1">
      <c r="A38" s="298" t="s">
        <v>1891</v>
      </c>
      <c r="B38" s="299"/>
      <c r="C38" s="299"/>
      <c r="D38" s="299"/>
      <c r="E38" s="299"/>
      <c r="F38" s="299"/>
    </row>
    <row r="39" spans="1:6" s="332" customFormat="1" ht="11.1" customHeight="1">
      <c r="A39" s="298" t="s">
        <v>1913</v>
      </c>
      <c r="B39" s="299"/>
      <c r="C39" s="299"/>
      <c r="D39" s="299"/>
      <c r="E39" s="299"/>
      <c r="F39" s="299"/>
    </row>
    <row r="40" spans="1:6" s="332" customFormat="1" ht="11.1" customHeight="1">
      <c r="A40" s="298" t="s">
        <v>1914</v>
      </c>
      <c r="B40" s="299"/>
      <c r="C40" s="299"/>
      <c r="D40" s="299"/>
      <c r="E40" s="299"/>
      <c r="F40" s="299"/>
    </row>
  </sheetData>
  <sheetProtection selectLockedCells="1"/>
  <mergeCells count="8">
    <mergeCell ref="A3:F3"/>
    <mergeCell ref="A4:F4"/>
    <mergeCell ref="A6:B6"/>
    <mergeCell ref="A11:B11"/>
    <mergeCell ref="A7:B7"/>
    <mergeCell ref="A8:B8"/>
    <mergeCell ref="A9:B9"/>
    <mergeCell ref="A10:B10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view="pageBreakPreview" topLeftCell="A7" zoomScaleNormal="100" zoomScaleSheetLayoutView="100" workbookViewId="0">
      <selection activeCell="N13" sqref="N13"/>
    </sheetView>
  </sheetViews>
  <sheetFormatPr defaultColWidth="10" defaultRowHeight="11.25"/>
  <cols>
    <col min="1" max="1" width="9.25" style="269" customWidth="1"/>
    <col min="2" max="10" width="8.125" style="269" customWidth="1"/>
    <col min="11" max="11" width="6.625" style="269" customWidth="1"/>
    <col min="12" max="13" width="7" style="269" customWidth="1"/>
    <col min="14" max="14" width="5.625" style="269" customWidth="1"/>
    <col min="15" max="16" width="5.375" style="269" customWidth="1"/>
    <col min="17" max="17" width="5.625" style="269" customWidth="1"/>
    <col min="18" max="19" width="5.375" style="269" customWidth="1"/>
    <col min="20" max="20" width="5.75" style="269" customWidth="1"/>
    <col min="21" max="22" width="5" style="269" customWidth="1"/>
    <col min="23" max="23" width="12.75" style="269" customWidth="1"/>
    <col min="24" max="24" width="9" style="269" customWidth="1"/>
    <col min="25" max="30" width="5.375" style="269" customWidth="1"/>
    <col min="31" max="31" width="7.625" style="269" customWidth="1"/>
    <col min="32" max="34" width="6.875" style="269" customWidth="1"/>
    <col min="35" max="35" width="6.625" style="269" customWidth="1"/>
    <col min="36" max="36" width="6" style="269" customWidth="1"/>
    <col min="37" max="42" width="5.5" style="269" customWidth="1"/>
    <col min="43" max="48" width="6.125" style="269" customWidth="1"/>
    <col min="49" max="49" width="12.5" style="269" customWidth="1"/>
    <col min="50" max="50" width="10" style="269" customWidth="1"/>
    <col min="51" max="53" width="7.875" style="269" customWidth="1"/>
    <col min="54" max="56" width="7.625" style="269" customWidth="1"/>
    <col min="57" max="59" width="8.625" style="269" customWidth="1"/>
    <col min="60" max="65" width="11.5" style="269" customWidth="1"/>
    <col min="66" max="66" width="12.5" style="269" customWidth="1"/>
    <col min="67" max="16384" width="10" style="269"/>
  </cols>
  <sheetData>
    <row r="1" spans="1:66" s="948" customFormat="1" ht="14.1" customHeight="1">
      <c r="A1" s="944" t="s">
        <v>1731</v>
      </c>
      <c r="B1" s="945"/>
      <c r="C1" s="947"/>
      <c r="D1" s="946"/>
      <c r="E1" s="947"/>
      <c r="G1" s="949"/>
      <c r="H1" s="949"/>
      <c r="I1" s="947"/>
      <c r="M1" s="946"/>
      <c r="N1" s="946"/>
      <c r="O1" s="946"/>
      <c r="P1" s="950"/>
      <c r="Q1" s="945"/>
      <c r="R1" s="947"/>
      <c r="S1" s="946"/>
      <c r="T1" s="947"/>
      <c r="U1" s="946"/>
      <c r="V1" s="946"/>
      <c r="W1" s="1155" t="s">
        <v>1732</v>
      </c>
      <c r="X1" s="944" t="s">
        <v>1733</v>
      </c>
      <c r="Y1" s="950"/>
      <c r="Z1" s="946"/>
      <c r="AA1" s="946"/>
      <c r="AB1" s="946"/>
      <c r="AC1" s="946"/>
      <c r="AD1" s="946"/>
      <c r="AE1" s="947"/>
      <c r="AI1" s="946"/>
      <c r="AJ1" s="946"/>
      <c r="AK1" s="946"/>
      <c r="AL1" s="950"/>
      <c r="AW1" s="1155" t="s">
        <v>1734</v>
      </c>
      <c r="AX1" s="944" t="s">
        <v>1735</v>
      </c>
      <c r="BM1" s="944"/>
      <c r="BN1" s="951" t="s">
        <v>1736</v>
      </c>
    </row>
    <row r="2" spans="1:66" s="1146" customFormat="1" ht="14.1" customHeight="1">
      <c r="A2" s="263"/>
      <c r="B2" s="263"/>
      <c r="C2" s="264"/>
      <c r="D2" s="265"/>
      <c r="E2" s="264"/>
      <c r="F2" s="918"/>
      <c r="G2" s="266"/>
      <c r="H2" s="266"/>
      <c r="I2" s="264"/>
      <c r="M2" s="265"/>
      <c r="N2" s="265"/>
      <c r="O2" s="265"/>
      <c r="P2" s="278"/>
      <c r="Q2" s="263"/>
      <c r="R2" s="264"/>
      <c r="S2" s="265"/>
      <c r="T2" s="264"/>
      <c r="U2" s="265"/>
      <c r="V2" s="265"/>
      <c r="W2" s="263"/>
      <c r="X2" s="263"/>
      <c r="Y2" s="278"/>
      <c r="Z2" s="265"/>
      <c r="AA2" s="265"/>
      <c r="AB2" s="265"/>
      <c r="AC2" s="265"/>
      <c r="AD2" s="265"/>
      <c r="AE2" s="264"/>
      <c r="AI2" s="265"/>
      <c r="AJ2" s="265"/>
      <c r="AK2" s="265"/>
      <c r="AL2" s="278"/>
      <c r="AW2" s="263"/>
      <c r="AX2" s="263"/>
    </row>
    <row r="3" spans="1:66" s="1139" customFormat="1" ht="20.100000000000001" customHeight="1">
      <c r="A3" s="1593" t="s">
        <v>696</v>
      </c>
      <c r="B3" s="1593"/>
      <c r="C3" s="1593"/>
      <c r="D3" s="1593"/>
      <c r="E3" s="1593"/>
      <c r="F3" s="1593"/>
      <c r="G3" s="1593"/>
      <c r="H3" s="1593"/>
      <c r="I3" s="1593"/>
      <c r="J3" s="1593"/>
      <c r="K3" s="1979" t="s">
        <v>1112</v>
      </c>
      <c r="L3" s="1979"/>
      <c r="M3" s="1979"/>
      <c r="N3" s="1979"/>
      <c r="O3" s="1979"/>
      <c r="P3" s="1979"/>
      <c r="Q3" s="1979"/>
      <c r="R3" s="1979"/>
      <c r="S3" s="1979"/>
      <c r="T3" s="1979"/>
      <c r="U3" s="1979"/>
      <c r="V3" s="1979"/>
      <c r="W3" s="1979"/>
      <c r="X3" s="1593" t="s">
        <v>703</v>
      </c>
      <c r="Y3" s="1593"/>
      <c r="Z3" s="1593"/>
      <c r="AA3" s="1593"/>
      <c r="AB3" s="1593"/>
      <c r="AC3" s="1593"/>
      <c r="AD3" s="1593"/>
      <c r="AE3" s="1593"/>
      <c r="AF3" s="1593"/>
      <c r="AG3" s="1593"/>
      <c r="AH3" s="1593"/>
      <c r="AI3" s="1593"/>
      <c r="AJ3" s="1593"/>
      <c r="AK3" s="1979" t="s">
        <v>1113</v>
      </c>
      <c r="AL3" s="1979"/>
      <c r="AM3" s="1979"/>
      <c r="AN3" s="1979"/>
      <c r="AO3" s="1979"/>
      <c r="AP3" s="1979"/>
      <c r="AQ3" s="1979"/>
      <c r="AR3" s="1979"/>
      <c r="AS3" s="1979"/>
      <c r="AT3" s="1979"/>
      <c r="AU3" s="1979"/>
      <c r="AV3" s="1979"/>
      <c r="AW3" s="1979"/>
      <c r="AX3" s="1593" t="s">
        <v>703</v>
      </c>
      <c r="AY3" s="1593"/>
      <c r="AZ3" s="1593"/>
      <c r="BA3" s="1593"/>
      <c r="BB3" s="1593"/>
      <c r="BC3" s="1593"/>
      <c r="BD3" s="1593"/>
      <c r="BE3" s="1593"/>
      <c r="BF3" s="1593"/>
      <c r="BG3" s="1593"/>
      <c r="BH3" s="1593" t="s">
        <v>965</v>
      </c>
      <c r="BI3" s="1593"/>
      <c r="BJ3" s="1593"/>
      <c r="BK3" s="1593"/>
      <c r="BL3" s="1593"/>
      <c r="BM3" s="1593"/>
      <c r="BN3" s="1593"/>
    </row>
    <row r="4" spans="1:66" s="1136" customFormat="1" ht="21.95" customHeight="1">
      <c r="A4" s="1976"/>
      <c r="B4" s="1976"/>
      <c r="C4" s="1976"/>
      <c r="D4" s="1976"/>
      <c r="E4" s="1976"/>
      <c r="F4" s="1976"/>
      <c r="G4" s="1976"/>
      <c r="H4" s="1976"/>
      <c r="I4" s="1976"/>
      <c r="J4" s="197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</row>
    <row r="5" spans="1:66" s="267" customFormat="1" ht="18" customHeight="1" thickBot="1">
      <c r="A5" s="267" t="s">
        <v>1915</v>
      </c>
      <c r="F5" s="1314"/>
      <c r="H5" s="1314"/>
      <c r="P5" s="1314"/>
      <c r="W5" s="1349" t="s">
        <v>1916</v>
      </c>
      <c r="X5" s="267" t="s">
        <v>1060</v>
      </c>
      <c r="AL5" s="1314"/>
      <c r="AW5" s="1349" t="s">
        <v>702</v>
      </c>
      <c r="AX5" s="267" t="s">
        <v>1060</v>
      </c>
      <c r="BM5" s="1349"/>
      <c r="BN5" s="1314" t="s">
        <v>966</v>
      </c>
    </row>
    <row r="6" spans="1:66" s="286" customFormat="1" ht="60" customHeight="1">
      <c r="A6" s="1987" t="s">
        <v>957</v>
      </c>
      <c r="B6" s="1989" t="s">
        <v>226</v>
      </c>
      <c r="C6" s="1595"/>
      <c r="D6" s="1595"/>
      <c r="E6" s="1696" t="s">
        <v>709</v>
      </c>
      <c r="F6" s="1595"/>
      <c r="G6" s="1705"/>
      <c r="H6" s="1595" t="s">
        <v>1018</v>
      </c>
      <c r="I6" s="1595"/>
      <c r="J6" s="1595"/>
      <c r="K6" s="1595" t="s">
        <v>954</v>
      </c>
      <c r="L6" s="1595"/>
      <c r="M6" s="1595"/>
      <c r="N6" s="1980" t="s">
        <v>953</v>
      </c>
      <c r="O6" s="1981"/>
      <c r="P6" s="1982"/>
      <c r="Q6" s="1983" t="s">
        <v>710</v>
      </c>
      <c r="R6" s="1983"/>
      <c r="S6" s="1983"/>
      <c r="T6" s="1981" t="s">
        <v>711</v>
      </c>
      <c r="U6" s="1981"/>
      <c r="V6" s="1984"/>
      <c r="W6" s="1985" t="s">
        <v>959</v>
      </c>
      <c r="X6" s="1987" t="s">
        <v>701</v>
      </c>
      <c r="Y6" s="1989" t="s">
        <v>712</v>
      </c>
      <c r="Z6" s="1595"/>
      <c r="AA6" s="1595"/>
      <c r="AB6" s="1696" t="s">
        <v>713</v>
      </c>
      <c r="AC6" s="1595"/>
      <c r="AD6" s="1705"/>
      <c r="AE6" s="1696" t="s">
        <v>714</v>
      </c>
      <c r="AF6" s="1595"/>
      <c r="AG6" s="1705"/>
      <c r="AH6" s="1595" t="s">
        <v>715</v>
      </c>
      <c r="AI6" s="1595"/>
      <c r="AJ6" s="1595"/>
      <c r="AK6" s="1595" t="s">
        <v>716</v>
      </c>
      <c r="AL6" s="1595"/>
      <c r="AM6" s="1595"/>
      <c r="AN6" s="1696" t="s">
        <v>955</v>
      </c>
      <c r="AO6" s="1595"/>
      <c r="AP6" s="1705"/>
      <c r="AQ6" s="1696" t="s">
        <v>956</v>
      </c>
      <c r="AR6" s="1595"/>
      <c r="AS6" s="1705"/>
      <c r="AT6" s="1595" t="s">
        <v>717</v>
      </c>
      <c r="AU6" s="1595"/>
      <c r="AV6" s="1596"/>
      <c r="AW6" s="1985" t="s">
        <v>958</v>
      </c>
      <c r="AX6" s="1987" t="s">
        <v>701</v>
      </c>
      <c r="AY6" s="1989" t="s">
        <v>718</v>
      </c>
      <c r="AZ6" s="1595"/>
      <c r="BA6" s="1595"/>
      <c r="BB6" s="1696" t="s">
        <v>719</v>
      </c>
      <c r="BC6" s="1595"/>
      <c r="BD6" s="1705"/>
      <c r="BE6" s="1595" t="s">
        <v>720</v>
      </c>
      <c r="BF6" s="1595"/>
      <c r="BG6" s="1595"/>
      <c r="BH6" s="1595" t="s">
        <v>1865</v>
      </c>
      <c r="BI6" s="1595"/>
      <c r="BJ6" s="1595"/>
      <c r="BK6" s="1696" t="s">
        <v>721</v>
      </c>
      <c r="BL6" s="1595"/>
      <c r="BM6" s="1596"/>
      <c r="BN6" s="1985" t="s">
        <v>958</v>
      </c>
    </row>
    <row r="7" spans="1:66" s="286" customFormat="1" ht="25.5" customHeight="1">
      <c r="A7" s="1988"/>
      <c r="B7" s="307"/>
      <c r="C7" s="308" t="s">
        <v>697</v>
      </c>
      <c r="D7" s="308" t="s">
        <v>698</v>
      </c>
      <c r="E7" s="309"/>
      <c r="F7" s="1143" t="s">
        <v>699</v>
      </c>
      <c r="G7" s="1143" t="s">
        <v>700</v>
      </c>
      <c r="H7" s="1149"/>
      <c r="I7" s="1143" t="s">
        <v>699</v>
      </c>
      <c r="J7" s="1123" t="s">
        <v>700</v>
      </c>
      <c r="K7" s="1149"/>
      <c r="L7" s="1143" t="s">
        <v>699</v>
      </c>
      <c r="M7" s="1143" t="s">
        <v>700</v>
      </c>
      <c r="N7" s="1142"/>
      <c r="O7" s="1143" t="s">
        <v>699</v>
      </c>
      <c r="P7" s="1143" t="s">
        <v>700</v>
      </c>
      <c r="Q7" s="1141"/>
      <c r="R7" s="1143" t="s">
        <v>699</v>
      </c>
      <c r="S7" s="1143" t="s">
        <v>700</v>
      </c>
      <c r="T7" s="1149"/>
      <c r="U7" s="1143" t="s">
        <v>699</v>
      </c>
      <c r="V7" s="310" t="s">
        <v>700</v>
      </c>
      <c r="W7" s="1986"/>
      <c r="X7" s="1988"/>
      <c r="Y7" s="307"/>
      <c r="Z7" s="1143" t="s">
        <v>699</v>
      </c>
      <c r="AA7" s="1143" t="s">
        <v>700</v>
      </c>
      <c r="AB7" s="1142"/>
      <c r="AC7" s="1143" t="s">
        <v>699</v>
      </c>
      <c r="AD7" s="1143" t="s">
        <v>700</v>
      </c>
      <c r="AE7" s="1142"/>
      <c r="AF7" s="1143" t="s">
        <v>699</v>
      </c>
      <c r="AG7" s="1143" t="s">
        <v>700</v>
      </c>
      <c r="AH7" s="1149"/>
      <c r="AI7" s="1143" t="s">
        <v>391</v>
      </c>
      <c r="AJ7" s="1123" t="s">
        <v>392</v>
      </c>
      <c r="AK7" s="1149"/>
      <c r="AL7" s="1143" t="s">
        <v>391</v>
      </c>
      <c r="AM7" s="1143" t="s">
        <v>392</v>
      </c>
      <c r="AN7" s="1142"/>
      <c r="AO7" s="1143" t="s">
        <v>391</v>
      </c>
      <c r="AP7" s="1143" t="s">
        <v>392</v>
      </c>
      <c r="AQ7" s="1142"/>
      <c r="AR7" s="1143" t="s">
        <v>391</v>
      </c>
      <c r="AS7" s="1143" t="s">
        <v>392</v>
      </c>
      <c r="AT7" s="1149"/>
      <c r="AU7" s="1143" t="s">
        <v>391</v>
      </c>
      <c r="AV7" s="310" t="s">
        <v>392</v>
      </c>
      <c r="AW7" s="1986"/>
      <c r="AX7" s="1988"/>
      <c r="AY7" s="307"/>
      <c r="AZ7" s="1143" t="s">
        <v>391</v>
      </c>
      <c r="BA7" s="1143" t="s">
        <v>392</v>
      </c>
      <c r="BB7" s="1142"/>
      <c r="BC7" s="1143" t="s">
        <v>391</v>
      </c>
      <c r="BD7" s="1143" t="s">
        <v>392</v>
      </c>
      <c r="BE7" s="1149"/>
      <c r="BF7" s="1143" t="s">
        <v>391</v>
      </c>
      <c r="BG7" s="1123" t="s">
        <v>392</v>
      </c>
      <c r="BH7" s="1149"/>
      <c r="BI7" s="1143" t="s">
        <v>391</v>
      </c>
      <c r="BJ7" s="1143" t="s">
        <v>392</v>
      </c>
      <c r="BK7" s="1142"/>
      <c r="BL7" s="1143" t="s">
        <v>391</v>
      </c>
      <c r="BM7" s="310" t="s">
        <v>392</v>
      </c>
      <c r="BN7" s="1986"/>
    </row>
    <row r="8" spans="1:66" ht="22.5" customHeight="1">
      <c r="A8" s="313" t="s">
        <v>1019</v>
      </c>
      <c r="B8" s="314">
        <v>20245</v>
      </c>
      <c r="C8" s="311">
        <v>11012</v>
      </c>
      <c r="D8" s="311">
        <v>9233</v>
      </c>
      <c r="E8" s="311">
        <v>562</v>
      </c>
      <c r="F8" s="311">
        <v>282</v>
      </c>
      <c r="G8" s="311">
        <v>280</v>
      </c>
      <c r="H8" s="312">
        <v>5427</v>
      </c>
      <c r="I8" s="312">
        <v>3457</v>
      </c>
      <c r="J8" s="312">
        <v>1970</v>
      </c>
      <c r="K8" s="311">
        <v>65</v>
      </c>
      <c r="L8" s="311">
        <v>33</v>
      </c>
      <c r="M8" s="311">
        <v>32</v>
      </c>
      <c r="N8" s="311">
        <v>722</v>
      </c>
      <c r="O8" s="311">
        <v>334</v>
      </c>
      <c r="P8" s="311">
        <v>388</v>
      </c>
      <c r="Q8" s="311">
        <v>425</v>
      </c>
      <c r="R8" s="311">
        <v>161</v>
      </c>
      <c r="S8" s="311">
        <v>264</v>
      </c>
      <c r="T8" s="311">
        <v>615</v>
      </c>
      <c r="U8" s="311">
        <v>239</v>
      </c>
      <c r="V8" s="311">
        <v>376</v>
      </c>
      <c r="W8" s="315" t="s">
        <v>1019</v>
      </c>
      <c r="X8" s="313" t="s">
        <v>1019</v>
      </c>
      <c r="Y8" s="311">
        <v>0</v>
      </c>
      <c r="Z8" s="311">
        <v>0</v>
      </c>
      <c r="AA8" s="311">
        <v>0</v>
      </c>
      <c r="AB8" s="311">
        <v>0</v>
      </c>
      <c r="AC8" s="311">
        <v>0</v>
      </c>
      <c r="AD8" s="311">
        <v>0</v>
      </c>
      <c r="AE8" s="311">
        <v>4844</v>
      </c>
      <c r="AF8" s="311">
        <v>2172</v>
      </c>
      <c r="AG8" s="311">
        <v>2672</v>
      </c>
      <c r="AH8" s="312">
        <v>2115</v>
      </c>
      <c r="AI8" s="312">
        <v>1182</v>
      </c>
      <c r="AJ8" s="312">
        <v>933</v>
      </c>
      <c r="AK8" s="312">
        <v>863</v>
      </c>
      <c r="AL8" s="312">
        <v>546</v>
      </c>
      <c r="AM8" s="312">
        <v>317</v>
      </c>
      <c r="AN8" s="311">
        <v>39</v>
      </c>
      <c r="AO8" s="311">
        <v>12</v>
      </c>
      <c r="AP8" s="311">
        <v>27</v>
      </c>
      <c r="AQ8" s="311">
        <v>109</v>
      </c>
      <c r="AR8" s="311">
        <v>41</v>
      </c>
      <c r="AS8" s="311">
        <v>68</v>
      </c>
      <c r="AT8" s="311">
        <v>487</v>
      </c>
      <c r="AU8" s="311">
        <v>223</v>
      </c>
      <c r="AV8" s="311">
        <v>264</v>
      </c>
      <c r="AW8" s="315" t="s">
        <v>1019</v>
      </c>
      <c r="AX8" s="313" t="s">
        <v>1019</v>
      </c>
      <c r="AY8" s="311">
        <v>3</v>
      </c>
      <c r="AZ8" s="311">
        <v>0</v>
      </c>
      <c r="BA8" s="311">
        <v>3</v>
      </c>
      <c r="BB8" s="311">
        <v>37</v>
      </c>
      <c r="BC8" s="311">
        <v>17</v>
      </c>
      <c r="BD8" s="311">
        <v>20</v>
      </c>
      <c r="BE8" s="312">
        <v>34</v>
      </c>
      <c r="BF8" s="312">
        <v>16</v>
      </c>
      <c r="BG8" s="312">
        <v>18</v>
      </c>
      <c r="BH8" s="311">
        <v>1703</v>
      </c>
      <c r="BI8" s="311">
        <v>798</v>
      </c>
      <c r="BJ8" s="311">
        <v>905</v>
      </c>
      <c r="BK8" s="311">
        <v>2195</v>
      </c>
      <c r="BL8" s="311">
        <v>1499</v>
      </c>
      <c r="BM8" s="311">
        <v>696</v>
      </c>
      <c r="BN8" s="315" t="s">
        <v>1019</v>
      </c>
    </row>
    <row r="9" spans="1:66" ht="22.5" customHeight="1">
      <c r="A9" s="313" t="s">
        <v>1234</v>
      </c>
      <c r="B9" s="314">
        <v>20304</v>
      </c>
      <c r="C9" s="311">
        <v>11004</v>
      </c>
      <c r="D9" s="311">
        <v>9300</v>
      </c>
      <c r="E9" s="311">
        <v>597</v>
      </c>
      <c r="F9" s="311">
        <v>290</v>
      </c>
      <c r="G9" s="311">
        <v>307</v>
      </c>
      <c r="H9" s="312">
        <v>5502</v>
      </c>
      <c r="I9" s="312">
        <v>3433</v>
      </c>
      <c r="J9" s="312">
        <v>2069</v>
      </c>
      <c r="K9" s="311">
        <v>77</v>
      </c>
      <c r="L9" s="311">
        <v>36</v>
      </c>
      <c r="M9" s="311">
        <v>41</v>
      </c>
      <c r="N9" s="311">
        <v>661</v>
      </c>
      <c r="O9" s="311">
        <v>310</v>
      </c>
      <c r="P9" s="311">
        <v>351</v>
      </c>
      <c r="Q9" s="311">
        <v>376</v>
      </c>
      <c r="R9" s="311">
        <v>141</v>
      </c>
      <c r="S9" s="311">
        <v>235</v>
      </c>
      <c r="T9" s="311">
        <v>689</v>
      </c>
      <c r="U9" s="311">
        <v>285</v>
      </c>
      <c r="V9" s="311">
        <v>404</v>
      </c>
      <c r="W9" s="315" t="s">
        <v>1234</v>
      </c>
      <c r="X9" s="313" t="s">
        <v>1234</v>
      </c>
      <c r="Y9" s="311">
        <v>0</v>
      </c>
      <c r="Z9" s="311">
        <v>0</v>
      </c>
      <c r="AA9" s="311">
        <v>0</v>
      </c>
      <c r="AB9" s="311">
        <v>0</v>
      </c>
      <c r="AC9" s="311">
        <v>0</v>
      </c>
      <c r="AD9" s="311">
        <v>0</v>
      </c>
      <c r="AE9" s="311">
        <v>4883</v>
      </c>
      <c r="AF9" s="311">
        <v>2256</v>
      </c>
      <c r="AG9" s="311">
        <v>2627</v>
      </c>
      <c r="AH9" s="312">
        <v>2201</v>
      </c>
      <c r="AI9" s="312">
        <v>1246</v>
      </c>
      <c r="AJ9" s="312">
        <v>955</v>
      </c>
      <c r="AK9" s="312">
        <v>893</v>
      </c>
      <c r="AL9" s="312">
        <v>565</v>
      </c>
      <c r="AM9" s="312">
        <v>328</v>
      </c>
      <c r="AN9" s="311">
        <v>44</v>
      </c>
      <c r="AO9" s="311">
        <v>15</v>
      </c>
      <c r="AP9" s="311">
        <v>29</v>
      </c>
      <c r="AQ9" s="311">
        <v>112</v>
      </c>
      <c r="AR9" s="311">
        <v>39</v>
      </c>
      <c r="AS9" s="311">
        <v>73</v>
      </c>
      <c r="AT9" s="311">
        <v>503</v>
      </c>
      <c r="AU9" s="311">
        <v>239</v>
      </c>
      <c r="AV9" s="311">
        <v>264</v>
      </c>
      <c r="AW9" s="315" t="s">
        <v>1234</v>
      </c>
      <c r="AX9" s="313" t="s">
        <v>1234</v>
      </c>
      <c r="AY9" s="311">
        <v>6</v>
      </c>
      <c r="AZ9" s="311">
        <v>0</v>
      </c>
      <c r="BA9" s="311">
        <v>6</v>
      </c>
      <c r="BB9" s="311">
        <v>54</v>
      </c>
      <c r="BC9" s="311">
        <v>28</v>
      </c>
      <c r="BD9" s="311">
        <v>26</v>
      </c>
      <c r="BE9" s="312">
        <v>22</v>
      </c>
      <c r="BF9" s="312">
        <v>8</v>
      </c>
      <c r="BG9" s="312">
        <v>14</v>
      </c>
      <c r="BH9" s="311">
        <v>1684</v>
      </c>
      <c r="BI9" s="311">
        <v>778</v>
      </c>
      <c r="BJ9" s="311">
        <v>906</v>
      </c>
      <c r="BK9" s="311">
        <v>2000</v>
      </c>
      <c r="BL9" s="311">
        <v>1335</v>
      </c>
      <c r="BM9" s="311">
        <v>665</v>
      </c>
      <c r="BN9" s="315" t="s">
        <v>1234</v>
      </c>
    </row>
    <row r="10" spans="1:66" ht="22.5" customHeight="1">
      <c r="A10" s="313" t="s">
        <v>1232</v>
      </c>
      <c r="B10" s="314">
        <v>20862</v>
      </c>
      <c r="C10" s="311">
        <v>11249</v>
      </c>
      <c r="D10" s="311">
        <v>9613</v>
      </c>
      <c r="E10" s="311">
        <v>581</v>
      </c>
      <c r="F10" s="311">
        <v>276</v>
      </c>
      <c r="G10" s="311">
        <v>305</v>
      </c>
      <c r="H10" s="312">
        <v>5395</v>
      </c>
      <c r="I10" s="312">
        <v>3399</v>
      </c>
      <c r="J10" s="312">
        <v>1996</v>
      </c>
      <c r="K10" s="311">
        <v>49</v>
      </c>
      <c r="L10" s="311">
        <v>22</v>
      </c>
      <c r="M10" s="311">
        <v>27</v>
      </c>
      <c r="N10" s="311">
        <v>737</v>
      </c>
      <c r="O10" s="311">
        <v>342</v>
      </c>
      <c r="P10" s="311">
        <v>395</v>
      </c>
      <c r="Q10" s="311">
        <v>340</v>
      </c>
      <c r="R10" s="311">
        <v>141</v>
      </c>
      <c r="S10" s="311">
        <v>199</v>
      </c>
      <c r="T10" s="311">
        <v>663</v>
      </c>
      <c r="U10" s="311">
        <v>276</v>
      </c>
      <c r="V10" s="311">
        <v>387</v>
      </c>
      <c r="W10" s="315" t="s">
        <v>1232</v>
      </c>
      <c r="X10" s="313" t="s">
        <v>1232</v>
      </c>
      <c r="Y10" s="311">
        <v>0</v>
      </c>
      <c r="Z10" s="311">
        <v>0</v>
      </c>
      <c r="AA10" s="311">
        <v>0</v>
      </c>
      <c r="AB10" s="311">
        <v>0</v>
      </c>
      <c r="AC10" s="311">
        <v>0</v>
      </c>
      <c r="AD10" s="311">
        <v>0</v>
      </c>
      <c r="AE10" s="311">
        <v>4974</v>
      </c>
      <c r="AF10" s="311">
        <v>2221</v>
      </c>
      <c r="AG10" s="311">
        <v>2753</v>
      </c>
      <c r="AH10" s="312">
        <v>2669</v>
      </c>
      <c r="AI10" s="312">
        <v>1456</v>
      </c>
      <c r="AJ10" s="312">
        <v>1213</v>
      </c>
      <c r="AK10" s="312">
        <v>908</v>
      </c>
      <c r="AL10" s="312">
        <v>568</v>
      </c>
      <c r="AM10" s="312">
        <v>340</v>
      </c>
      <c r="AN10" s="311">
        <v>25</v>
      </c>
      <c r="AO10" s="311">
        <v>10</v>
      </c>
      <c r="AP10" s="311">
        <v>15</v>
      </c>
      <c r="AQ10" s="311">
        <v>119</v>
      </c>
      <c r="AR10" s="311">
        <v>35</v>
      </c>
      <c r="AS10" s="311">
        <v>84</v>
      </c>
      <c r="AT10" s="311">
        <v>589</v>
      </c>
      <c r="AU10" s="311">
        <v>243</v>
      </c>
      <c r="AV10" s="311">
        <v>346</v>
      </c>
      <c r="AW10" s="315" t="s">
        <v>1232</v>
      </c>
      <c r="AX10" s="313" t="s">
        <v>1232</v>
      </c>
      <c r="AY10" s="311">
        <v>3</v>
      </c>
      <c r="AZ10" s="311">
        <v>0</v>
      </c>
      <c r="BA10" s="311">
        <v>3</v>
      </c>
      <c r="BB10" s="311">
        <v>34</v>
      </c>
      <c r="BC10" s="311">
        <v>15</v>
      </c>
      <c r="BD10" s="311">
        <v>19</v>
      </c>
      <c r="BE10" s="312">
        <v>18</v>
      </c>
      <c r="BF10" s="312">
        <v>10</v>
      </c>
      <c r="BG10" s="312">
        <v>8</v>
      </c>
      <c r="BH10" s="311">
        <v>1746</v>
      </c>
      <c r="BI10" s="311">
        <v>824</v>
      </c>
      <c r="BJ10" s="311">
        <v>922</v>
      </c>
      <c r="BK10" s="311">
        <v>2012</v>
      </c>
      <c r="BL10" s="311">
        <v>1411</v>
      </c>
      <c r="BM10" s="311">
        <v>601</v>
      </c>
      <c r="BN10" s="315" t="s">
        <v>1232</v>
      </c>
    </row>
    <row r="11" spans="1:66" ht="22.5" customHeight="1">
      <c r="A11" s="313" t="s">
        <v>1769</v>
      </c>
      <c r="B11" s="314">
        <v>20978</v>
      </c>
      <c r="C11" s="311">
        <v>11111</v>
      </c>
      <c r="D11" s="311">
        <v>9867</v>
      </c>
      <c r="E11" s="311">
        <v>626</v>
      </c>
      <c r="F11" s="311">
        <v>280</v>
      </c>
      <c r="G11" s="311">
        <v>346</v>
      </c>
      <c r="H11" s="312">
        <v>5732</v>
      </c>
      <c r="I11" s="312">
        <v>3529</v>
      </c>
      <c r="J11" s="312">
        <v>2203</v>
      </c>
      <c r="K11" s="311">
        <v>46</v>
      </c>
      <c r="L11" s="311">
        <v>21</v>
      </c>
      <c r="M11" s="311">
        <v>25</v>
      </c>
      <c r="N11" s="311">
        <v>913</v>
      </c>
      <c r="O11" s="311">
        <v>447</v>
      </c>
      <c r="P11" s="311">
        <v>466</v>
      </c>
      <c r="Q11" s="311">
        <v>291</v>
      </c>
      <c r="R11" s="311">
        <v>134</v>
      </c>
      <c r="S11" s="311">
        <v>157</v>
      </c>
      <c r="T11" s="311">
        <v>1088</v>
      </c>
      <c r="U11" s="311">
        <v>386</v>
      </c>
      <c r="V11" s="311">
        <v>702</v>
      </c>
      <c r="W11" s="315" t="s">
        <v>1769</v>
      </c>
      <c r="X11" s="313" t="s">
        <v>1769</v>
      </c>
      <c r="Y11" s="311">
        <v>0</v>
      </c>
      <c r="Z11" s="311">
        <v>0</v>
      </c>
      <c r="AA11" s="311">
        <v>0</v>
      </c>
      <c r="AB11" s="311">
        <v>0</v>
      </c>
      <c r="AC11" s="311">
        <v>0</v>
      </c>
      <c r="AD11" s="311">
        <v>0</v>
      </c>
      <c r="AE11" s="311">
        <v>4840</v>
      </c>
      <c r="AF11" s="311">
        <v>2104</v>
      </c>
      <c r="AG11" s="311">
        <v>2736</v>
      </c>
      <c r="AH11" s="312">
        <v>2443</v>
      </c>
      <c r="AI11" s="312">
        <v>1314</v>
      </c>
      <c r="AJ11" s="312">
        <v>1129</v>
      </c>
      <c r="AK11" s="312">
        <v>839</v>
      </c>
      <c r="AL11" s="312">
        <v>518</v>
      </c>
      <c r="AM11" s="312">
        <v>321</v>
      </c>
      <c r="AN11" s="311">
        <v>28</v>
      </c>
      <c r="AO11" s="311">
        <v>10</v>
      </c>
      <c r="AP11" s="311">
        <v>18</v>
      </c>
      <c r="AQ11" s="311">
        <v>103</v>
      </c>
      <c r="AR11" s="311">
        <v>25</v>
      </c>
      <c r="AS11" s="311">
        <v>78</v>
      </c>
      <c r="AT11" s="311">
        <v>478</v>
      </c>
      <c r="AU11" s="311">
        <v>211</v>
      </c>
      <c r="AV11" s="311">
        <v>267</v>
      </c>
      <c r="AW11" s="315" t="s">
        <v>1769</v>
      </c>
      <c r="AX11" s="313" t="s">
        <v>1769</v>
      </c>
      <c r="AY11" s="311">
        <v>2</v>
      </c>
      <c r="AZ11" s="311">
        <v>0</v>
      </c>
      <c r="BA11" s="311">
        <v>2</v>
      </c>
      <c r="BB11" s="311">
        <v>40</v>
      </c>
      <c r="BC11" s="311">
        <v>23</v>
      </c>
      <c r="BD11" s="311">
        <v>17</v>
      </c>
      <c r="BE11" s="312">
        <v>24</v>
      </c>
      <c r="BF11" s="312">
        <v>14</v>
      </c>
      <c r="BG11" s="312">
        <v>10</v>
      </c>
      <c r="BH11" s="311">
        <v>1391</v>
      </c>
      <c r="BI11" s="311">
        <v>673</v>
      </c>
      <c r="BJ11" s="311">
        <v>718</v>
      </c>
      <c r="BK11" s="311">
        <v>2094</v>
      </c>
      <c r="BL11" s="311">
        <v>1422</v>
      </c>
      <c r="BM11" s="311">
        <v>672</v>
      </c>
      <c r="BN11" s="315" t="s">
        <v>1769</v>
      </c>
    </row>
    <row r="12" spans="1:66" ht="22.15" customHeight="1">
      <c r="A12" s="1242">
        <v>2017</v>
      </c>
      <c r="B12" s="1385">
        <f>SUM(B14:B29)</f>
        <v>21278</v>
      </c>
      <c r="C12" s="1385">
        <f>SUM(C14:C29)</f>
        <v>11348</v>
      </c>
      <c r="D12" s="1385">
        <f>SUM(D14:D29)</f>
        <v>9930</v>
      </c>
      <c r="E12" s="1385">
        <f>SUM(E14:E29)</f>
        <v>589</v>
      </c>
      <c r="F12" s="1385">
        <f t="shared" ref="F12:M12" si="0">SUM(F14:F29)</f>
        <v>270</v>
      </c>
      <c r="G12" s="1385">
        <f t="shared" si="0"/>
        <v>319</v>
      </c>
      <c r="H12" s="1385">
        <f>SUM(H14:H29)</f>
        <v>5785</v>
      </c>
      <c r="I12" s="1385">
        <f t="shared" si="0"/>
        <v>3632</v>
      </c>
      <c r="J12" s="1385">
        <f t="shared" si="0"/>
        <v>2153</v>
      </c>
      <c r="K12" s="1386">
        <f>SUM(K14:K29)</f>
        <v>57</v>
      </c>
      <c r="L12" s="1386">
        <f t="shared" si="0"/>
        <v>19</v>
      </c>
      <c r="M12" s="1386">
        <f t="shared" si="0"/>
        <v>38</v>
      </c>
      <c r="N12" s="1386">
        <f>SUM(N14:N29)</f>
        <v>736</v>
      </c>
      <c r="O12" s="1386">
        <f t="shared" ref="O12:V12" si="1">SUM(O14:O29)</f>
        <v>354</v>
      </c>
      <c r="P12" s="1386">
        <f t="shared" si="1"/>
        <v>382</v>
      </c>
      <c r="Q12" s="1386">
        <f>SUM(Q14:Q29)</f>
        <v>308</v>
      </c>
      <c r="R12" s="1386">
        <f t="shared" si="1"/>
        <v>126</v>
      </c>
      <c r="S12" s="1386">
        <f t="shared" si="1"/>
        <v>182</v>
      </c>
      <c r="T12" s="1386">
        <f>SUM(T14:T29)</f>
        <v>872</v>
      </c>
      <c r="U12" s="1386">
        <f t="shared" si="1"/>
        <v>349</v>
      </c>
      <c r="V12" s="1386">
        <f t="shared" si="1"/>
        <v>523</v>
      </c>
      <c r="W12" s="1387">
        <v>2017</v>
      </c>
      <c r="X12" s="1388">
        <v>2017</v>
      </c>
      <c r="Y12" s="1386">
        <f>SUM(Z14:Z29)</f>
        <v>0</v>
      </c>
      <c r="Z12" s="1386">
        <v>0</v>
      </c>
      <c r="AA12" s="1386">
        <f t="shared" ref="AA12:AJ12" si="2">SUM(AA14:AA29)</f>
        <v>0</v>
      </c>
      <c r="AB12" s="1386">
        <f t="shared" si="2"/>
        <v>1</v>
      </c>
      <c r="AC12" s="1386">
        <f t="shared" si="2"/>
        <v>0</v>
      </c>
      <c r="AD12" s="1386">
        <f t="shared" si="2"/>
        <v>1</v>
      </c>
      <c r="AE12" s="1386">
        <f t="shared" si="2"/>
        <v>4807</v>
      </c>
      <c r="AF12" s="1386">
        <f t="shared" si="2"/>
        <v>2091</v>
      </c>
      <c r="AG12" s="1386">
        <f t="shared" si="2"/>
        <v>2716</v>
      </c>
      <c r="AH12" s="1386">
        <f t="shared" si="2"/>
        <v>2689</v>
      </c>
      <c r="AI12" s="1386">
        <f t="shared" si="2"/>
        <v>1450</v>
      </c>
      <c r="AJ12" s="1386">
        <f t="shared" si="2"/>
        <v>1239</v>
      </c>
      <c r="AK12" s="1386">
        <f t="shared" ref="AK12:AV12" si="3">SUM(AK14:AK29)</f>
        <v>885</v>
      </c>
      <c r="AL12" s="1386">
        <f t="shared" si="3"/>
        <v>545</v>
      </c>
      <c r="AM12" s="1386">
        <f t="shared" si="3"/>
        <v>340</v>
      </c>
      <c r="AN12" s="1386">
        <f t="shared" si="3"/>
        <v>45</v>
      </c>
      <c r="AO12" s="1386">
        <f t="shared" si="3"/>
        <v>18</v>
      </c>
      <c r="AP12" s="1386">
        <f t="shared" si="3"/>
        <v>27</v>
      </c>
      <c r="AQ12" s="1386">
        <f t="shared" si="3"/>
        <v>85</v>
      </c>
      <c r="AR12" s="1386">
        <f t="shared" si="3"/>
        <v>30</v>
      </c>
      <c r="AS12" s="1386">
        <f t="shared" si="3"/>
        <v>55</v>
      </c>
      <c r="AT12" s="1386">
        <f t="shared" si="3"/>
        <v>471</v>
      </c>
      <c r="AU12" s="1386">
        <f t="shared" si="3"/>
        <v>187</v>
      </c>
      <c r="AV12" s="1386">
        <f t="shared" si="3"/>
        <v>284</v>
      </c>
      <c r="AW12" s="1387">
        <v>2017</v>
      </c>
      <c r="AX12" s="1388">
        <v>2017</v>
      </c>
      <c r="AY12" s="1386">
        <f t="shared" ref="AY12:BM12" si="4">SUM(AY14:AY29)</f>
        <v>0</v>
      </c>
      <c r="AZ12" s="1386">
        <f t="shared" si="4"/>
        <v>0</v>
      </c>
      <c r="BA12" s="1386">
        <f t="shared" si="4"/>
        <v>0</v>
      </c>
      <c r="BB12" s="1386">
        <f t="shared" si="4"/>
        <v>41</v>
      </c>
      <c r="BC12" s="1386">
        <f t="shared" si="4"/>
        <v>30</v>
      </c>
      <c r="BD12" s="1386">
        <f t="shared" si="4"/>
        <v>11</v>
      </c>
      <c r="BE12" s="1386">
        <f t="shared" si="4"/>
        <v>26</v>
      </c>
      <c r="BF12" s="1386">
        <f t="shared" si="4"/>
        <v>12</v>
      </c>
      <c r="BG12" s="1386">
        <f t="shared" si="4"/>
        <v>14</v>
      </c>
      <c r="BH12" s="1386">
        <f t="shared" si="4"/>
        <v>2003</v>
      </c>
      <c r="BI12" s="1386">
        <f t="shared" si="4"/>
        <v>927</v>
      </c>
      <c r="BJ12" s="1386">
        <f t="shared" si="4"/>
        <v>1076</v>
      </c>
      <c r="BK12" s="1386">
        <f t="shared" si="4"/>
        <v>1878</v>
      </c>
      <c r="BL12" s="1386">
        <f t="shared" si="4"/>
        <v>1308</v>
      </c>
      <c r="BM12" s="1386">
        <f t="shared" si="4"/>
        <v>570</v>
      </c>
      <c r="BN12" s="1387">
        <v>2017</v>
      </c>
    </row>
    <row r="13" spans="1:66" ht="18.600000000000001" customHeight="1">
      <c r="A13" s="179"/>
      <c r="B13" s="1389"/>
      <c r="C13" s="771"/>
      <c r="D13" s="771"/>
      <c r="E13" s="771"/>
      <c r="F13" s="771"/>
      <c r="G13" s="1390"/>
      <c r="H13" s="1391"/>
      <c r="I13" s="1391"/>
      <c r="J13" s="1391"/>
      <c r="K13" s="1390"/>
      <c r="L13" s="1390"/>
      <c r="M13" s="1390"/>
      <c r="N13" s="1390"/>
      <c r="O13" s="1390"/>
      <c r="P13" s="1390"/>
      <c r="Q13" s="1390"/>
      <c r="R13" s="1390"/>
      <c r="S13" s="1390"/>
      <c r="T13" s="1390"/>
      <c r="U13" s="1390"/>
      <c r="V13" s="1390"/>
      <c r="W13" s="1101"/>
      <c r="X13" s="857"/>
      <c r="Y13" s="1390"/>
      <c r="Z13" s="1390"/>
      <c r="AA13" s="1390"/>
      <c r="AB13" s="1390"/>
      <c r="AC13" s="1390"/>
      <c r="AD13" s="1390"/>
      <c r="AE13" s="1390"/>
      <c r="AF13" s="1390"/>
      <c r="AG13" s="1390"/>
      <c r="AH13" s="1391"/>
      <c r="AI13" s="1391"/>
      <c r="AJ13" s="1391"/>
      <c r="AK13" s="1391"/>
      <c r="AL13" s="1391"/>
      <c r="AM13" s="1391"/>
      <c r="AN13" s="1390"/>
      <c r="AO13" s="1390"/>
      <c r="AP13" s="1390"/>
      <c r="AQ13" s="1390"/>
      <c r="AR13" s="1390"/>
      <c r="AS13" s="1390"/>
      <c r="AT13" s="1390"/>
      <c r="AU13" s="1390"/>
      <c r="AV13" s="1390"/>
      <c r="AW13" s="1101"/>
      <c r="AX13" s="857"/>
      <c r="AY13" s="1390"/>
      <c r="AZ13" s="1390"/>
      <c r="BA13" s="1390"/>
      <c r="BB13" s="1390"/>
      <c r="BC13" s="1390"/>
      <c r="BD13" s="1390"/>
      <c r="BE13" s="1391"/>
      <c r="BF13" s="1391"/>
      <c r="BG13" s="1391"/>
      <c r="BH13" s="1390"/>
      <c r="BI13" s="1390"/>
      <c r="BJ13" s="1390"/>
      <c r="BK13" s="1390"/>
      <c r="BL13" s="1390"/>
      <c r="BM13" s="1390"/>
      <c r="BN13" s="1101"/>
    </row>
    <row r="14" spans="1:66" ht="22.5" customHeight="1">
      <c r="A14" s="179" t="s">
        <v>728</v>
      </c>
      <c r="B14" s="1392">
        <f t="shared" ref="B14:B29" si="5">E14+H14+K14+N14+Q14+T14+Z14+AB14+AE14+AH14+AK14+AN14+AQ14+AT14+AY14+BB14+BE14+BH14+BK14</f>
        <v>108</v>
      </c>
      <c r="C14" s="1392">
        <f>F14+I14+L14+O14+R14+U14+Z14+AC14+AF14+AI14+AL14+AO14+AR14+AU14+AZ14+BC14+BF14+BI14+BL14</f>
        <v>64</v>
      </c>
      <c r="D14" s="1392">
        <f t="shared" ref="D14:D29" si="6">G14+J14+M14+P14+S14+V14+AA14+AD14+AG14+AJ14+AM14+AP14+AS14+AV14+BA14+BD14+BG14+BJ14+BM14</f>
        <v>44</v>
      </c>
      <c r="E14" s="1392">
        <f>F14+G14</f>
        <v>1</v>
      </c>
      <c r="F14" s="1377">
        <v>1</v>
      </c>
      <c r="G14" s="1377">
        <v>0</v>
      </c>
      <c r="H14" s="1392">
        <f t="shared" ref="H14:H29" si="7">I14+J14</f>
        <v>5</v>
      </c>
      <c r="I14" s="1393">
        <v>5</v>
      </c>
      <c r="J14" s="1393">
        <v>0</v>
      </c>
      <c r="K14" s="1392">
        <f t="shared" ref="K14:K29" si="8">L14+M14</f>
        <v>3</v>
      </c>
      <c r="L14" s="1377">
        <v>1</v>
      </c>
      <c r="M14" s="1377">
        <v>2</v>
      </c>
      <c r="N14" s="1392">
        <f t="shared" ref="N14:N29" si="9">O14+P14</f>
        <v>2</v>
      </c>
      <c r="O14" s="1377">
        <v>1</v>
      </c>
      <c r="P14" s="1377">
        <v>1</v>
      </c>
      <c r="Q14" s="1392">
        <f t="shared" ref="Q14:Q29" si="10">R14+S14</f>
        <v>0</v>
      </c>
      <c r="R14" s="1377">
        <v>0</v>
      </c>
      <c r="S14" s="1377">
        <v>0</v>
      </c>
      <c r="T14" s="1392">
        <f t="shared" ref="T14:T29" si="11">U14+V14</f>
        <v>3</v>
      </c>
      <c r="U14" s="1377">
        <v>1</v>
      </c>
      <c r="V14" s="1377">
        <v>2</v>
      </c>
      <c r="W14" s="1394" t="s">
        <v>951</v>
      </c>
      <c r="X14" s="857" t="s">
        <v>728</v>
      </c>
      <c r="Y14" s="1392">
        <f t="shared" ref="Y14:Y29" si="12">Z14+AA14</f>
        <v>0</v>
      </c>
      <c r="Z14" s="1377">
        <v>0</v>
      </c>
      <c r="AA14" s="1377">
        <v>0</v>
      </c>
      <c r="AB14" s="1392">
        <f t="shared" ref="AB14:AB29" si="13">AC14+AD14</f>
        <v>0</v>
      </c>
      <c r="AC14" s="1377">
        <v>0</v>
      </c>
      <c r="AD14" s="1377">
        <v>0</v>
      </c>
      <c r="AE14" s="1392">
        <f t="shared" ref="AE14:AE29" si="14">AF14+AG14</f>
        <v>5</v>
      </c>
      <c r="AF14" s="1377">
        <v>3</v>
      </c>
      <c r="AG14" s="1377">
        <v>2</v>
      </c>
      <c r="AH14" s="1392">
        <f t="shared" ref="AH14:AH29" si="15">AI14+AJ14</f>
        <v>3</v>
      </c>
      <c r="AI14" s="1393">
        <v>1</v>
      </c>
      <c r="AJ14" s="1393">
        <v>2</v>
      </c>
      <c r="AK14" s="1392">
        <f t="shared" ref="AK14:AK29" si="16">AL14+AM14</f>
        <v>1</v>
      </c>
      <c r="AL14" s="1393"/>
      <c r="AM14" s="1393">
        <v>1</v>
      </c>
      <c r="AN14" s="1392">
        <f t="shared" ref="AN14:AN29" si="17">AO14+AP14</f>
        <v>0</v>
      </c>
      <c r="AO14" s="1377">
        <v>0</v>
      </c>
      <c r="AP14" s="1377">
        <v>0</v>
      </c>
      <c r="AQ14" s="1392">
        <f t="shared" ref="AQ14:AQ29" si="18">AR14+AS14</f>
        <v>1</v>
      </c>
      <c r="AR14" s="1377">
        <v>0</v>
      </c>
      <c r="AS14" s="1377">
        <v>1</v>
      </c>
      <c r="AT14" s="1392">
        <f t="shared" ref="AT14:AT29" si="19">AU14+AV14</f>
        <v>1</v>
      </c>
      <c r="AU14" s="1377">
        <v>1</v>
      </c>
      <c r="AV14" s="1377">
        <v>0</v>
      </c>
      <c r="AW14" s="1394" t="s">
        <v>951</v>
      </c>
      <c r="AX14" s="857" t="s">
        <v>728</v>
      </c>
      <c r="AY14" s="1392">
        <f t="shared" ref="AY14:AY29" si="20">AZ14+BA14</f>
        <v>0</v>
      </c>
      <c r="AZ14" s="1377">
        <v>0</v>
      </c>
      <c r="BA14" s="1377">
        <v>0</v>
      </c>
      <c r="BB14" s="1392">
        <f t="shared" ref="BB14:BB29" si="21">BC14+BD14</f>
        <v>41</v>
      </c>
      <c r="BC14" s="1377">
        <v>30</v>
      </c>
      <c r="BD14" s="1377">
        <v>11</v>
      </c>
      <c r="BE14" s="1392">
        <f t="shared" ref="BE14:BE29" si="22">BF14+BG14</f>
        <v>15</v>
      </c>
      <c r="BF14" s="1393">
        <v>6</v>
      </c>
      <c r="BG14" s="1393">
        <v>9</v>
      </c>
      <c r="BH14" s="1392">
        <f t="shared" ref="BH14:BH29" si="23">BI14+BJ14</f>
        <v>11</v>
      </c>
      <c r="BI14" s="1377">
        <v>5</v>
      </c>
      <c r="BJ14" s="1377">
        <v>6</v>
      </c>
      <c r="BK14" s="1392">
        <f t="shared" ref="BK14:BK29" si="24">BL14+BM14</f>
        <v>16</v>
      </c>
      <c r="BL14" s="1377">
        <v>9</v>
      </c>
      <c r="BM14" s="1377">
        <v>7</v>
      </c>
      <c r="BN14" s="1394" t="s">
        <v>951</v>
      </c>
    </row>
    <row r="15" spans="1:66" ht="22.5" customHeight="1">
      <c r="A15" s="179" t="s">
        <v>729</v>
      </c>
      <c r="B15" s="1392">
        <f t="shared" si="5"/>
        <v>32</v>
      </c>
      <c r="C15" s="1392">
        <f t="shared" ref="C15:C29" si="25">F15+I15+L15+O15+R15+U15+Z15+AC15+AF15+AI15+AL15+AO15+AR15+AU15+AZ15+BC15+BF15+BI15+BL15</f>
        <v>22</v>
      </c>
      <c r="D15" s="1392">
        <f t="shared" si="6"/>
        <v>10</v>
      </c>
      <c r="E15" s="1392">
        <f t="shared" ref="E15:E29" si="26">F15+G15</f>
        <v>1</v>
      </c>
      <c r="F15" s="1377">
        <v>1</v>
      </c>
      <c r="G15" s="1377">
        <v>0</v>
      </c>
      <c r="H15" s="1392">
        <f t="shared" si="7"/>
        <v>5</v>
      </c>
      <c r="I15" s="1393">
        <v>2</v>
      </c>
      <c r="J15" s="1393">
        <v>3</v>
      </c>
      <c r="K15" s="1392">
        <f t="shared" si="8"/>
        <v>1</v>
      </c>
      <c r="L15" s="1377">
        <v>0</v>
      </c>
      <c r="M15" s="1377">
        <v>1</v>
      </c>
      <c r="N15" s="1392">
        <f t="shared" si="9"/>
        <v>0</v>
      </c>
      <c r="O15" s="1377">
        <v>0</v>
      </c>
      <c r="P15" s="1377">
        <v>0</v>
      </c>
      <c r="Q15" s="1392">
        <f t="shared" si="10"/>
        <v>0</v>
      </c>
      <c r="R15" s="1377">
        <v>0</v>
      </c>
      <c r="S15" s="1377">
        <v>0</v>
      </c>
      <c r="T15" s="1392">
        <f t="shared" si="11"/>
        <v>2</v>
      </c>
      <c r="U15" s="1377">
        <v>1</v>
      </c>
      <c r="V15" s="1377">
        <v>1</v>
      </c>
      <c r="W15" s="1394" t="s">
        <v>935</v>
      </c>
      <c r="X15" s="857" t="s">
        <v>729</v>
      </c>
      <c r="Y15" s="1392">
        <f t="shared" si="12"/>
        <v>0</v>
      </c>
      <c r="Z15" s="1377">
        <v>0</v>
      </c>
      <c r="AA15" s="1377">
        <v>0</v>
      </c>
      <c r="AB15" s="1392">
        <f t="shared" si="13"/>
        <v>0</v>
      </c>
      <c r="AC15" s="1377">
        <v>0</v>
      </c>
      <c r="AD15" s="1377">
        <v>0</v>
      </c>
      <c r="AE15" s="1392">
        <f t="shared" si="14"/>
        <v>1</v>
      </c>
      <c r="AF15" s="1377">
        <v>1</v>
      </c>
      <c r="AG15" s="1377">
        <v>0</v>
      </c>
      <c r="AH15" s="1392">
        <f t="shared" si="15"/>
        <v>1</v>
      </c>
      <c r="AI15" s="1393">
        <v>1</v>
      </c>
      <c r="AJ15" s="1393">
        <v>0</v>
      </c>
      <c r="AK15" s="1392">
        <f t="shared" si="16"/>
        <v>0</v>
      </c>
      <c r="AL15" s="1393">
        <v>0</v>
      </c>
      <c r="AM15" s="1393">
        <v>0</v>
      </c>
      <c r="AN15" s="1392">
        <f t="shared" si="17"/>
        <v>0</v>
      </c>
      <c r="AO15" s="1377">
        <v>0</v>
      </c>
      <c r="AP15" s="1377">
        <v>0</v>
      </c>
      <c r="AQ15" s="1392">
        <f>AR15+AS15</f>
        <v>0</v>
      </c>
      <c r="AR15" s="1377">
        <v>0</v>
      </c>
      <c r="AS15" s="1377">
        <v>0</v>
      </c>
      <c r="AT15" s="1392">
        <f t="shared" si="19"/>
        <v>0</v>
      </c>
      <c r="AU15" s="1377">
        <v>0</v>
      </c>
      <c r="AV15" s="1377">
        <v>0</v>
      </c>
      <c r="AW15" s="1394" t="s">
        <v>935</v>
      </c>
      <c r="AX15" s="857" t="s">
        <v>729</v>
      </c>
      <c r="AY15" s="1392">
        <f t="shared" si="20"/>
        <v>0</v>
      </c>
      <c r="AZ15" s="1377">
        <v>0</v>
      </c>
      <c r="BA15" s="1377">
        <v>0</v>
      </c>
      <c r="BB15" s="1392">
        <f t="shared" si="21"/>
        <v>0</v>
      </c>
      <c r="BC15" s="1377">
        <v>0</v>
      </c>
      <c r="BD15" s="1377">
        <v>0</v>
      </c>
      <c r="BE15" s="1392">
        <f t="shared" si="22"/>
        <v>1</v>
      </c>
      <c r="BF15" s="1393">
        <v>1</v>
      </c>
      <c r="BG15" s="1393"/>
      <c r="BH15" s="1392">
        <f t="shared" si="23"/>
        <v>1</v>
      </c>
      <c r="BI15" s="1377">
        <v>0</v>
      </c>
      <c r="BJ15" s="1377">
        <v>1</v>
      </c>
      <c r="BK15" s="1392">
        <f t="shared" si="24"/>
        <v>19</v>
      </c>
      <c r="BL15" s="1377">
        <v>15</v>
      </c>
      <c r="BM15" s="1377">
        <v>4</v>
      </c>
      <c r="BN15" s="1394" t="s">
        <v>935</v>
      </c>
    </row>
    <row r="16" spans="1:66" ht="22.5" customHeight="1">
      <c r="A16" s="179" t="s">
        <v>730</v>
      </c>
      <c r="B16" s="1392">
        <f t="shared" si="5"/>
        <v>55</v>
      </c>
      <c r="C16" s="1392">
        <f t="shared" si="25"/>
        <v>42</v>
      </c>
      <c r="D16" s="1392">
        <f t="shared" si="6"/>
        <v>13</v>
      </c>
      <c r="E16" s="1392">
        <f t="shared" si="26"/>
        <v>2</v>
      </c>
      <c r="F16" s="1377">
        <v>2</v>
      </c>
      <c r="G16" s="1377">
        <v>0</v>
      </c>
      <c r="H16" s="1392">
        <f t="shared" si="7"/>
        <v>7</v>
      </c>
      <c r="I16" s="1393">
        <v>4</v>
      </c>
      <c r="J16" s="1393">
        <v>3</v>
      </c>
      <c r="K16" s="1392">
        <f t="shared" si="8"/>
        <v>0</v>
      </c>
      <c r="L16" s="1377">
        <v>0</v>
      </c>
      <c r="M16" s="1377">
        <v>0</v>
      </c>
      <c r="N16" s="1392">
        <f t="shared" si="9"/>
        <v>2</v>
      </c>
      <c r="O16" s="1377">
        <v>1</v>
      </c>
      <c r="P16" s="1377">
        <v>1</v>
      </c>
      <c r="Q16" s="1392">
        <f t="shared" si="10"/>
        <v>0</v>
      </c>
      <c r="R16" s="1377">
        <v>0</v>
      </c>
      <c r="S16" s="1377">
        <v>0</v>
      </c>
      <c r="T16" s="1392">
        <f t="shared" si="11"/>
        <v>2</v>
      </c>
      <c r="U16" s="1377">
        <v>2</v>
      </c>
      <c r="V16" s="1377">
        <v>0</v>
      </c>
      <c r="W16" s="1394" t="s">
        <v>936</v>
      </c>
      <c r="X16" s="857" t="s">
        <v>730</v>
      </c>
      <c r="Y16" s="1392">
        <f t="shared" si="12"/>
        <v>0</v>
      </c>
      <c r="Z16" s="1377">
        <v>0</v>
      </c>
      <c r="AA16" s="1377">
        <v>0</v>
      </c>
      <c r="AB16" s="1392">
        <f t="shared" si="13"/>
        <v>0</v>
      </c>
      <c r="AC16" s="1377">
        <v>0</v>
      </c>
      <c r="AD16" s="1377">
        <v>0</v>
      </c>
      <c r="AE16" s="1392">
        <f t="shared" si="14"/>
        <v>2</v>
      </c>
      <c r="AF16" s="1377">
        <v>2</v>
      </c>
      <c r="AG16" s="1377">
        <v>0</v>
      </c>
      <c r="AH16" s="1392">
        <f t="shared" si="15"/>
        <v>2</v>
      </c>
      <c r="AI16" s="1393">
        <v>1</v>
      </c>
      <c r="AJ16" s="1393">
        <v>1</v>
      </c>
      <c r="AK16" s="1392">
        <f t="shared" si="16"/>
        <v>0</v>
      </c>
      <c r="AL16" s="1393">
        <v>0</v>
      </c>
      <c r="AM16" s="1393">
        <v>0</v>
      </c>
      <c r="AN16" s="1392">
        <f t="shared" si="17"/>
        <v>0</v>
      </c>
      <c r="AO16" s="1377">
        <v>0</v>
      </c>
      <c r="AP16" s="1377">
        <v>0</v>
      </c>
      <c r="AQ16" s="1392">
        <f>AR16+AS16</f>
        <v>2</v>
      </c>
      <c r="AR16" s="1377">
        <v>0</v>
      </c>
      <c r="AS16" s="1377">
        <v>2</v>
      </c>
      <c r="AT16" s="1392">
        <f t="shared" si="19"/>
        <v>0</v>
      </c>
      <c r="AU16" s="1377">
        <v>0</v>
      </c>
      <c r="AV16" s="1377">
        <v>0</v>
      </c>
      <c r="AW16" s="1394" t="s">
        <v>936</v>
      </c>
      <c r="AX16" s="857" t="s">
        <v>730</v>
      </c>
      <c r="AY16" s="1392">
        <f t="shared" si="20"/>
        <v>0</v>
      </c>
      <c r="AZ16" s="1377">
        <v>0</v>
      </c>
      <c r="BA16" s="1377">
        <v>0</v>
      </c>
      <c r="BB16" s="1392">
        <f t="shared" si="21"/>
        <v>0</v>
      </c>
      <c r="BC16" s="1377">
        <v>0</v>
      </c>
      <c r="BD16" s="1377">
        <v>0</v>
      </c>
      <c r="BE16" s="1392">
        <f t="shared" si="22"/>
        <v>1</v>
      </c>
      <c r="BF16" s="1393">
        <v>0</v>
      </c>
      <c r="BG16" s="1393">
        <v>1</v>
      </c>
      <c r="BH16" s="1392">
        <f t="shared" si="23"/>
        <v>3</v>
      </c>
      <c r="BI16" s="1377">
        <v>3</v>
      </c>
      <c r="BJ16" s="1377">
        <v>0</v>
      </c>
      <c r="BK16" s="1392">
        <f t="shared" si="24"/>
        <v>32</v>
      </c>
      <c r="BL16" s="1377">
        <v>27</v>
      </c>
      <c r="BM16" s="1377">
        <v>5</v>
      </c>
      <c r="BN16" s="1394" t="s">
        <v>936</v>
      </c>
    </row>
    <row r="17" spans="1:66" ht="22.5" customHeight="1">
      <c r="A17" s="179" t="s">
        <v>731</v>
      </c>
      <c r="B17" s="1392">
        <f t="shared" si="5"/>
        <v>84</v>
      </c>
      <c r="C17" s="1392">
        <f t="shared" si="25"/>
        <v>64</v>
      </c>
      <c r="D17" s="1392">
        <f t="shared" si="6"/>
        <v>20</v>
      </c>
      <c r="E17" s="1392">
        <f t="shared" si="26"/>
        <v>0</v>
      </c>
      <c r="F17" s="1377">
        <v>0</v>
      </c>
      <c r="G17" s="1377">
        <v>0</v>
      </c>
      <c r="H17" s="1392">
        <f t="shared" si="7"/>
        <v>8</v>
      </c>
      <c r="I17" s="1393">
        <v>5</v>
      </c>
      <c r="J17" s="1393">
        <v>3</v>
      </c>
      <c r="K17" s="1392">
        <f t="shared" si="8"/>
        <v>0</v>
      </c>
      <c r="L17" s="1377">
        <v>0</v>
      </c>
      <c r="M17" s="1377">
        <v>0</v>
      </c>
      <c r="N17" s="1392">
        <f t="shared" si="9"/>
        <v>1</v>
      </c>
      <c r="O17" s="1377">
        <v>0</v>
      </c>
      <c r="P17" s="1377">
        <v>1</v>
      </c>
      <c r="Q17" s="1392">
        <f t="shared" si="10"/>
        <v>0</v>
      </c>
      <c r="R17" s="1377">
        <v>0</v>
      </c>
      <c r="S17" s="1377">
        <v>0</v>
      </c>
      <c r="T17" s="1392">
        <f t="shared" si="11"/>
        <v>2</v>
      </c>
      <c r="U17" s="1377">
        <v>0</v>
      </c>
      <c r="V17" s="1377">
        <v>2</v>
      </c>
      <c r="W17" s="1394" t="s">
        <v>937</v>
      </c>
      <c r="X17" s="857" t="s">
        <v>731</v>
      </c>
      <c r="Y17" s="1392">
        <f t="shared" si="12"/>
        <v>0</v>
      </c>
      <c r="Z17" s="1377">
        <v>0</v>
      </c>
      <c r="AA17" s="1377">
        <v>0</v>
      </c>
      <c r="AB17" s="1392">
        <f t="shared" si="13"/>
        <v>0</v>
      </c>
      <c r="AC17" s="1377">
        <v>0</v>
      </c>
      <c r="AD17" s="1377">
        <v>0</v>
      </c>
      <c r="AE17" s="1392">
        <f t="shared" si="14"/>
        <v>4</v>
      </c>
      <c r="AF17" s="1377">
        <v>3</v>
      </c>
      <c r="AG17" s="1377">
        <v>1</v>
      </c>
      <c r="AH17" s="1392">
        <f t="shared" si="15"/>
        <v>0</v>
      </c>
      <c r="AI17" s="1393">
        <v>0</v>
      </c>
      <c r="AJ17" s="1393">
        <v>0</v>
      </c>
      <c r="AK17" s="1392">
        <f t="shared" si="16"/>
        <v>1</v>
      </c>
      <c r="AL17" s="1393">
        <v>1</v>
      </c>
      <c r="AM17" s="1393">
        <v>0</v>
      </c>
      <c r="AN17" s="1392">
        <f t="shared" si="17"/>
        <v>0</v>
      </c>
      <c r="AO17" s="1377">
        <v>0</v>
      </c>
      <c r="AP17" s="1377">
        <v>0</v>
      </c>
      <c r="AQ17" s="1392">
        <f t="shared" si="18"/>
        <v>1</v>
      </c>
      <c r="AR17" s="1377">
        <v>0</v>
      </c>
      <c r="AS17" s="1377">
        <v>1</v>
      </c>
      <c r="AT17" s="1392">
        <f t="shared" si="19"/>
        <v>0</v>
      </c>
      <c r="AU17" s="1377">
        <v>0</v>
      </c>
      <c r="AV17" s="1377">
        <v>0</v>
      </c>
      <c r="AW17" s="1394" t="s">
        <v>937</v>
      </c>
      <c r="AX17" s="857" t="s">
        <v>731</v>
      </c>
      <c r="AY17" s="1392">
        <f t="shared" si="20"/>
        <v>0</v>
      </c>
      <c r="AZ17" s="1377">
        <v>0</v>
      </c>
      <c r="BA17" s="1377">
        <v>0</v>
      </c>
      <c r="BB17" s="1392">
        <f t="shared" si="21"/>
        <v>0</v>
      </c>
      <c r="BC17" s="1377">
        <v>0</v>
      </c>
      <c r="BD17" s="1377">
        <v>0</v>
      </c>
      <c r="BE17" s="1392">
        <f t="shared" si="22"/>
        <v>0</v>
      </c>
      <c r="BF17" s="1393">
        <v>0</v>
      </c>
      <c r="BG17" s="1393">
        <v>0</v>
      </c>
      <c r="BH17" s="1392">
        <f t="shared" si="23"/>
        <v>3</v>
      </c>
      <c r="BI17" s="1377">
        <v>2</v>
      </c>
      <c r="BJ17" s="1377">
        <v>1</v>
      </c>
      <c r="BK17" s="1392">
        <f t="shared" si="24"/>
        <v>64</v>
      </c>
      <c r="BL17" s="1377">
        <v>53</v>
      </c>
      <c r="BM17" s="1377">
        <v>11</v>
      </c>
      <c r="BN17" s="1394" t="s">
        <v>937</v>
      </c>
    </row>
    <row r="18" spans="1:66" ht="22.5" customHeight="1">
      <c r="A18" s="179" t="s">
        <v>732</v>
      </c>
      <c r="B18" s="1392">
        <f t="shared" si="5"/>
        <v>85</v>
      </c>
      <c r="C18" s="1392">
        <f t="shared" si="25"/>
        <v>54</v>
      </c>
      <c r="D18" s="1392">
        <f t="shared" si="6"/>
        <v>31</v>
      </c>
      <c r="E18" s="1392">
        <f t="shared" si="26"/>
        <v>2</v>
      </c>
      <c r="F18" s="1377">
        <v>2</v>
      </c>
      <c r="G18" s="1377">
        <v>0</v>
      </c>
      <c r="H18" s="1392">
        <f t="shared" si="7"/>
        <v>20</v>
      </c>
      <c r="I18" s="1393">
        <v>9</v>
      </c>
      <c r="J18" s="1393">
        <v>11</v>
      </c>
      <c r="K18" s="1392">
        <f t="shared" si="8"/>
        <v>0</v>
      </c>
      <c r="L18" s="1377">
        <v>0</v>
      </c>
      <c r="M18" s="1377">
        <v>0</v>
      </c>
      <c r="N18" s="1392">
        <f t="shared" si="9"/>
        <v>0</v>
      </c>
      <c r="O18" s="1377">
        <v>0</v>
      </c>
      <c r="P18" s="1377">
        <v>0</v>
      </c>
      <c r="Q18" s="1392">
        <f t="shared" si="10"/>
        <v>0</v>
      </c>
      <c r="R18" s="1377">
        <v>0</v>
      </c>
      <c r="S18" s="1377">
        <v>0</v>
      </c>
      <c r="T18" s="1392">
        <f t="shared" si="11"/>
        <v>1</v>
      </c>
      <c r="U18" s="1377">
        <v>1</v>
      </c>
      <c r="V18" s="1377">
        <v>0</v>
      </c>
      <c r="W18" s="1394" t="s">
        <v>938</v>
      </c>
      <c r="X18" s="857" t="s">
        <v>732</v>
      </c>
      <c r="Y18" s="1392">
        <f t="shared" si="12"/>
        <v>0</v>
      </c>
      <c r="Z18" s="1377">
        <v>0</v>
      </c>
      <c r="AA18" s="1377">
        <v>0</v>
      </c>
      <c r="AB18" s="1392">
        <f t="shared" si="13"/>
        <v>0</v>
      </c>
      <c r="AC18" s="1377">
        <v>0</v>
      </c>
      <c r="AD18" s="1377">
        <v>0</v>
      </c>
      <c r="AE18" s="1392">
        <f t="shared" si="14"/>
        <v>4</v>
      </c>
      <c r="AF18" s="1377">
        <v>2</v>
      </c>
      <c r="AG18" s="1377">
        <v>2</v>
      </c>
      <c r="AH18" s="1392">
        <f t="shared" si="15"/>
        <v>1</v>
      </c>
      <c r="AI18" s="1393">
        <v>0</v>
      </c>
      <c r="AJ18" s="1393">
        <v>1</v>
      </c>
      <c r="AK18" s="1392">
        <f t="shared" si="16"/>
        <v>3</v>
      </c>
      <c r="AL18" s="1393">
        <v>2</v>
      </c>
      <c r="AM18" s="1393">
        <v>1</v>
      </c>
      <c r="AN18" s="1392">
        <f t="shared" si="17"/>
        <v>0</v>
      </c>
      <c r="AO18" s="1377">
        <v>0</v>
      </c>
      <c r="AP18" s="1377">
        <v>0</v>
      </c>
      <c r="AQ18" s="1392">
        <f t="shared" si="18"/>
        <v>1</v>
      </c>
      <c r="AR18" s="1377">
        <v>0</v>
      </c>
      <c r="AS18" s="1377">
        <v>1</v>
      </c>
      <c r="AT18" s="1392">
        <f t="shared" si="19"/>
        <v>1</v>
      </c>
      <c r="AU18" s="1377">
        <v>1</v>
      </c>
      <c r="AV18" s="1377">
        <v>0</v>
      </c>
      <c r="AW18" s="1394" t="s">
        <v>938</v>
      </c>
      <c r="AX18" s="857" t="s">
        <v>732</v>
      </c>
      <c r="AY18" s="1392">
        <f t="shared" si="20"/>
        <v>0</v>
      </c>
      <c r="AZ18" s="1377">
        <v>0</v>
      </c>
      <c r="BA18" s="1377">
        <v>0</v>
      </c>
      <c r="BB18" s="1392">
        <f t="shared" si="21"/>
        <v>0</v>
      </c>
      <c r="BC18" s="1377">
        <v>0</v>
      </c>
      <c r="BD18" s="1377">
        <v>0</v>
      </c>
      <c r="BE18" s="1392">
        <f t="shared" si="22"/>
        <v>0</v>
      </c>
      <c r="BF18" s="1393">
        <v>0</v>
      </c>
      <c r="BG18" s="1393">
        <v>0</v>
      </c>
      <c r="BH18" s="1392">
        <f t="shared" si="23"/>
        <v>2</v>
      </c>
      <c r="BI18" s="1377">
        <v>2</v>
      </c>
      <c r="BJ18" s="1377">
        <v>0</v>
      </c>
      <c r="BK18" s="1392">
        <f t="shared" si="24"/>
        <v>50</v>
      </c>
      <c r="BL18" s="1377">
        <v>35</v>
      </c>
      <c r="BM18" s="1377">
        <v>15</v>
      </c>
      <c r="BN18" s="1394" t="s">
        <v>938</v>
      </c>
    </row>
    <row r="19" spans="1:66" ht="22.5" customHeight="1">
      <c r="A19" s="179" t="s">
        <v>733</v>
      </c>
      <c r="B19" s="1392">
        <f t="shared" si="5"/>
        <v>159</v>
      </c>
      <c r="C19" s="1392">
        <f t="shared" si="25"/>
        <v>103</v>
      </c>
      <c r="D19" s="1392">
        <f t="shared" si="6"/>
        <v>56</v>
      </c>
      <c r="E19" s="1392">
        <f t="shared" si="26"/>
        <v>1</v>
      </c>
      <c r="F19" s="1377">
        <v>0</v>
      </c>
      <c r="G19" s="1377">
        <v>1</v>
      </c>
      <c r="H19" s="1392">
        <f t="shared" si="7"/>
        <v>29</v>
      </c>
      <c r="I19" s="1393">
        <v>14</v>
      </c>
      <c r="J19" s="1393">
        <v>15</v>
      </c>
      <c r="K19" s="1392">
        <f t="shared" si="8"/>
        <v>0</v>
      </c>
      <c r="L19" s="1377">
        <v>0</v>
      </c>
      <c r="M19" s="1377">
        <v>0</v>
      </c>
      <c r="N19" s="1392">
        <f t="shared" si="9"/>
        <v>3</v>
      </c>
      <c r="O19" s="1377">
        <v>3</v>
      </c>
      <c r="P19" s="1377">
        <v>0</v>
      </c>
      <c r="Q19" s="1392">
        <f t="shared" si="10"/>
        <v>1</v>
      </c>
      <c r="R19" s="1377">
        <v>1</v>
      </c>
      <c r="S19" s="1377">
        <v>0</v>
      </c>
      <c r="T19" s="1392">
        <f t="shared" si="11"/>
        <v>4</v>
      </c>
      <c r="U19" s="1377">
        <v>3</v>
      </c>
      <c r="V19" s="1377">
        <v>1</v>
      </c>
      <c r="W19" s="1394" t="s">
        <v>939</v>
      </c>
      <c r="X19" s="857" t="s">
        <v>733</v>
      </c>
      <c r="Y19" s="1392">
        <f t="shared" si="12"/>
        <v>0</v>
      </c>
      <c r="Z19" s="1377">
        <v>0</v>
      </c>
      <c r="AA19" s="1377">
        <v>0</v>
      </c>
      <c r="AB19" s="1392">
        <f t="shared" si="13"/>
        <v>0</v>
      </c>
      <c r="AC19" s="1377">
        <v>0</v>
      </c>
      <c r="AD19" s="1377">
        <v>0</v>
      </c>
      <c r="AE19" s="1392">
        <f t="shared" si="14"/>
        <v>20</v>
      </c>
      <c r="AF19" s="1377">
        <v>16</v>
      </c>
      <c r="AG19" s="1377">
        <v>4</v>
      </c>
      <c r="AH19" s="1392">
        <f t="shared" si="15"/>
        <v>1</v>
      </c>
      <c r="AI19" s="1393">
        <v>0</v>
      </c>
      <c r="AJ19" s="1393">
        <v>1</v>
      </c>
      <c r="AK19" s="1392">
        <f t="shared" si="16"/>
        <v>12</v>
      </c>
      <c r="AL19" s="1393">
        <v>5</v>
      </c>
      <c r="AM19" s="1393">
        <v>7</v>
      </c>
      <c r="AN19" s="1392">
        <f t="shared" si="17"/>
        <v>0</v>
      </c>
      <c r="AO19" s="1377">
        <v>0</v>
      </c>
      <c r="AP19" s="1377">
        <v>0</v>
      </c>
      <c r="AQ19" s="1392">
        <f t="shared" si="18"/>
        <v>1</v>
      </c>
      <c r="AR19" s="1377">
        <v>0</v>
      </c>
      <c r="AS19" s="1377">
        <v>1</v>
      </c>
      <c r="AT19" s="1392">
        <f t="shared" si="19"/>
        <v>0</v>
      </c>
      <c r="AU19" s="1377">
        <v>0</v>
      </c>
      <c r="AV19" s="1377">
        <v>0</v>
      </c>
      <c r="AW19" s="1394" t="s">
        <v>939</v>
      </c>
      <c r="AX19" s="857" t="s">
        <v>733</v>
      </c>
      <c r="AY19" s="1392">
        <f t="shared" si="20"/>
        <v>0</v>
      </c>
      <c r="AZ19" s="1377">
        <v>0</v>
      </c>
      <c r="BA19" s="1377">
        <v>0</v>
      </c>
      <c r="BB19" s="1392">
        <f t="shared" si="21"/>
        <v>0</v>
      </c>
      <c r="BC19" s="1377">
        <v>0</v>
      </c>
      <c r="BD19" s="1377">
        <v>0</v>
      </c>
      <c r="BE19" s="1392">
        <f t="shared" si="22"/>
        <v>1</v>
      </c>
      <c r="BF19" s="1393">
        <v>0</v>
      </c>
      <c r="BG19" s="1393">
        <v>1</v>
      </c>
      <c r="BH19" s="1392">
        <f t="shared" si="23"/>
        <v>16</v>
      </c>
      <c r="BI19" s="1377">
        <v>15</v>
      </c>
      <c r="BJ19" s="1377">
        <v>1</v>
      </c>
      <c r="BK19" s="1392">
        <f t="shared" si="24"/>
        <v>70</v>
      </c>
      <c r="BL19" s="1377">
        <v>46</v>
      </c>
      <c r="BM19" s="1377">
        <v>24</v>
      </c>
      <c r="BN19" s="1394" t="s">
        <v>939</v>
      </c>
    </row>
    <row r="20" spans="1:66" ht="22.5" customHeight="1">
      <c r="A20" s="179" t="s">
        <v>734</v>
      </c>
      <c r="B20" s="1392">
        <f t="shared" si="5"/>
        <v>260</v>
      </c>
      <c r="C20" s="1392">
        <f t="shared" si="25"/>
        <v>186</v>
      </c>
      <c r="D20" s="1392">
        <f t="shared" si="6"/>
        <v>74</v>
      </c>
      <c r="E20" s="1392">
        <f t="shared" si="26"/>
        <v>4</v>
      </c>
      <c r="F20" s="1377">
        <v>4</v>
      </c>
      <c r="G20" s="1377">
        <v>0</v>
      </c>
      <c r="H20" s="1392">
        <f t="shared" si="7"/>
        <v>75</v>
      </c>
      <c r="I20" s="1393">
        <v>37</v>
      </c>
      <c r="J20" s="1393">
        <v>38</v>
      </c>
      <c r="K20" s="1392">
        <f t="shared" si="8"/>
        <v>1</v>
      </c>
      <c r="L20" s="1377">
        <v>1</v>
      </c>
      <c r="M20" s="1377">
        <v>0</v>
      </c>
      <c r="N20" s="1392">
        <f t="shared" si="9"/>
        <v>3</v>
      </c>
      <c r="O20" s="1377">
        <v>2</v>
      </c>
      <c r="P20" s="1377">
        <v>1</v>
      </c>
      <c r="Q20" s="1392">
        <f t="shared" si="10"/>
        <v>2</v>
      </c>
      <c r="R20" s="1377">
        <v>2</v>
      </c>
      <c r="S20" s="1377">
        <v>0</v>
      </c>
      <c r="T20" s="1392">
        <f t="shared" si="11"/>
        <v>2</v>
      </c>
      <c r="U20" s="1377">
        <v>2</v>
      </c>
      <c r="V20" s="1377">
        <v>0</v>
      </c>
      <c r="W20" s="1394" t="s">
        <v>940</v>
      </c>
      <c r="X20" s="857" t="s">
        <v>734</v>
      </c>
      <c r="Y20" s="1392">
        <f t="shared" si="12"/>
        <v>0</v>
      </c>
      <c r="Z20" s="1377">
        <v>0</v>
      </c>
      <c r="AA20" s="1377">
        <v>0</v>
      </c>
      <c r="AB20" s="1392">
        <f t="shared" si="13"/>
        <v>0</v>
      </c>
      <c r="AC20" s="1377">
        <v>0</v>
      </c>
      <c r="AD20" s="1377">
        <v>0</v>
      </c>
      <c r="AE20" s="1392">
        <f t="shared" si="14"/>
        <v>30</v>
      </c>
      <c r="AF20" s="1377">
        <v>25</v>
      </c>
      <c r="AG20" s="1377">
        <v>5</v>
      </c>
      <c r="AH20" s="1392">
        <f t="shared" si="15"/>
        <v>7</v>
      </c>
      <c r="AI20" s="1393">
        <v>5</v>
      </c>
      <c r="AJ20" s="1393">
        <v>2</v>
      </c>
      <c r="AK20" s="1392">
        <f t="shared" si="16"/>
        <v>18</v>
      </c>
      <c r="AL20" s="1393">
        <v>15</v>
      </c>
      <c r="AM20" s="1393">
        <v>3</v>
      </c>
      <c r="AN20" s="1392">
        <f t="shared" si="17"/>
        <v>0</v>
      </c>
      <c r="AO20" s="1377">
        <v>0</v>
      </c>
      <c r="AP20" s="1377">
        <v>0</v>
      </c>
      <c r="AQ20" s="1392">
        <f t="shared" si="18"/>
        <v>0</v>
      </c>
      <c r="AR20" s="1377">
        <v>0</v>
      </c>
      <c r="AS20" s="1377">
        <v>0</v>
      </c>
      <c r="AT20" s="1392">
        <f t="shared" si="19"/>
        <v>1</v>
      </c>
      <c r="AU20" s="1377">
        <v>0</v>
      </c>
      <c r="AV20" s="1377">
        <v>1</v>
      </c>
      <c r="AW20" s="1394" t="s">
        <v>940</v>
      </c>
      <c r="AX20" s="857" t="s">
        <v>734</v>
      </c>
      <c r="AY20" s="1392">
        <f t="shared" si="20"/>
        <v>0</v>
      </c>
      <c r="AZ20" s="1377">
        <v>0</v>
      </c>
      <c r="BA20" s="1377">
        <v>0</v>
      </c>
      <c r="BB20" s="1392">
        <f t="shared" si="21"/>
        <v>0</v>
      </c>
      <c r="BC20" s="1377">
        <v>0</v>
      </c>
      <c r="BD20" s="1377">
        <v>0</v>
      </c>
      <c r="BE20" s="1392">
        <f t="shared" si="22"/>
        <v>0</v>
      </c>
      <c r="BF20" s="1393">
        <v>0</v>
      </c>
      <c r="BG20" s="1393">
        <v>0</v>
      </c>
      <c r="BH20" s="1392">
        <f t="shared" si="23"/>
        <v>20</v>
      </c>
      <c r="BI20" s="1377">
        <v>13</v>
      </c>
      <c r="BJ20" s="1377">
        <v>7</v>
      </c>
      <c r="BK20" s="1392">
        <f t="shared" si="24"/>
        <v>97</v>
      </c>
      <c r="BL20" s="1377">
        <v>80</v>
      </c>
      <c r="BM20" s="1377">
        <v>17</v>
      </c>
      <c r="BN20" s="1394" t="s">
        <v>940</v>
      </c>
    </row>
    <row r="21" spans="1:66" ht="22.5" customHeight="1">
      <c r="A21" s="179" t="s">
        <v>735</v>
      </c>
      <c r="B21" s="1392">
        <f t="shared" si="5"/>
        <v>467</v>
      </c>
      <c r="C21" s="1392">
        <f t="shared" si="25"/>
        <v>344</v>
      </c>
      <c r="D21" s="1392">
        <f t="shared" si="6"/>
        <v>123</v>
      </c>
      <c r="E21" s="1392">
        <f t="shared" si="26"/>
        <v>5</v>
      </c>
      <c r="F21" s="1377">
        <v>5</v>
      </c>
      <c r="G21" s="1377">
        <v>0</v>
      </c>
      <c r="H21" s="1392">
        <f t="shared" si="7"/>
        <v>125</v>
      </c>
      <c r="I21" s="1393">
        <v>72</v>
      </c>
      <c r="J21" s="1393">
        <v>53</v>
      </c>
      <c r="K21" s="1392">
        <f t="shared" si="8"/>
        <v>0</v>
      </c>
      <c r="L21" s="1377">
        <v>0</v>
      </c>
      <c r="M21" s="1377">
        <v>0</v>
      </c>
      <c r="N21" s="1392">
        <f t="shared" si="9"/>
        <v>16</v>
      </c>
      <c r="O21" s="1377">
        <v>9</v>
      </c>
      <c r="P21" s="1377">
        <v>7</v>
      </c>
      <c r="Q21" s="1392">
        <f t="shared" si="10"/>
        <v>6</v>
      </c>
      <c r="R21" s="1377">
        <v>5</v>
      </c>
      <c r="S21" s="1377">
        <v>1</v>
      </c>
      <c r="T21" s="1392">
        <f t="shared" si="11"/>
        <v>11</v>
      </c>
      <c r="U21" s="1377">
        <v>10</v>
      </c>
      <c r="V21" s="1377">
        <v>1</v>
      </c>
      <c r="W21" s="1394" t="s">
        <v>941</v>
      </c>
      <c r="X21" s="857" t="s">
        <v>735</v>
      </c>
      <c r="Y21" s="1392">
        <f t="shared" si="12"/>
        <v>0</v>
      </c>
      <c r="Z21" s="1377">
        <v>0</v>
      </c>
      <c r="AA21" s="1377">
        <v>0</v>
      </c>
      <c r="AB21" s="1392">
        <f t="shared" si="13"/>
        <v>0</v>
      </c>
      <c r="AC21" s="1377">
        <v>0</v>
      </c>
      <c r="AD21" s="1377">
        <v>0</v>
      </c>
      <c r="AE21" s="1392">
        <f t="shared" si="14"/>
        <v>64</v>
      </c>
      <c r="AF21" s="1377">
        <v>47</v>
      </c>
      <c r="AG21" s="1377">
        <v>17</v>
      </c>
      <c r="AH21" s="1392">
        <f t="shared" si="15"/>
        <v>5</v>
      </c>
      <c r="AI21" s="1393">
        <v>2</v>
      </c>
      <c r="AJ21" s="1393">
        <v>3</v>
      </c>
      <c r="AK21" s="1392">
        <f t="shared" si="16"/>
        <v>55</v>
      </c>
      <c r="AL21" s="1393">
        <v>46</v>
      </c>
      <c r="AM21" s="1393">
        <v>9</v>
      </c>
      <c r="AN21" s="1392">
        <f t="shared" si="17"/>
        <v>1</v>
      </c>
      <c r="AO21" s="1377">
        <v>1</v>
      </c>
      <c r="AP21" s="1377">
        <v>0</v>
      </c>
      <c r="AQ21" s="1392">
        <f t="shared" si="18"/>
        <v>0</v>
      </c>
      <c r="AR21" s="1377">
        <v>0</v>
      </c>
      <c r="AS21" s="1377">
        <v>0</v>
      </c>
      <c r="AT21" s="1392">
        <f t="shared" si="19"/>
        <v>3</v>
      </c>
      <c r="AU21" s="1377">
        <v>2</v>
      </c>
      <c r="AV21" s="1377">
        <v>1</v>
      </c>
      <c r="AW21" s="1394" t="s">
        <v>941</v>
      </c>
      <c r="AX21" s="857" t="s">
        <v>735</v>
      </c>
      <c r="AY21" s="1392">
        <f t="shared" si="20"/>
        <v>0</v>
      </c>
      <c r="AZ21" s="1377">
        <v>0</v>
      </c>
      <c r="BA21" s="1377">
        <v>0</v>
      </c>
      <c r="BB21" s="1392">
        <f t="shared" si="21"/>
        <v>0</v>
      </c>
      <c r="BC21" s="1377">
        <v>0</v>
      </c>
      <c r="BD21" s="1377">
        <v>0</v>
      </c>
      <c r="BE21" s="1392">
        <f t="shared" si="22"/>
        <v>2</v>
      </c>
      <c r="BF21" s="1393">
        <v>2</v>
      </c>
      <c r="BG21" s="1393">
        <v>0</v>
      </c>
      <c r="BH21" s="1392">
        <f t="shared" si="23"/>
        <v>58</v>
      </c>
      <c r="BI21" s="1377">
        <v>52</v>
      </c>
      <c r="BJ21" s="1377">
        <v>6</v>
      </c>
      <c r="BK21" s="1392">
        <f t="shared" si="24"/>
        <v>116</v>
      </c>
      <c r="BL21" s="1377">
        <v>91</v>
      </c>
      <c r="BM21" s="1377">
        <v>25</v>
      </c>
      <c r="BN21" s="1394" t="s">
        <v>941</v>
      </c>
    </row>
    <row r="22" spans="1:66" ht="22.5" customHeight="1">
      <c r="A22" s="179" t="s">
        <v>736</v>
      </c>
      <c r="B22" s="1392">
        <f t="shared" si="5"/>
        <v>658</v>
      </c>
      <c r="C22" s="1392">
        <f t="shared" si="25"/>
        <v>521</v>
      </c>
      <c r="D22" s="1392">
        <f t="shared" si="6"/>
        <v>137</v>
      </c>
      <c r="E22" s="1392">
        <f t="shared" si="26"/>
        <v>10</v>
      </c>
      <c r="F22" s="1377">
        <v>6</v>
      </c>
      <c r="G22" s="1377">
        <v>4</v>
      </c>
      <c r="H22" s="1392">
        <f t="shared" si="7"/>
        <v>216</v>
      </c>
      <c r="I22" s="1393">
        <v>146</v>
      </c>
      <c r="J22" s="1393">
        <v>70</v>
      </c>
      <c r="K22" s="1392">
        <f t="shared" si="8"/>
        <v>1</v>
      </c>
      <c r="L22" s="1377">
        <v>1</v>
      </c>
      <c r="M22" s="1377">
        <v>0</v>
      </c>
      <c r="N22" s="1392">
        <f t="shared" si="9"/>
        <v>16</v>
      </c>
      <c r="O22" s="1377">
        <v>13</v>
      </c>
      <c r="P22" s="1377">
        <v>3</v>
      </c>
      <c r="Q22" s="1392">
        <f t="shared" si="10"/>
        <v>11</v>
      </c>
      <c r="R22" s="1377">
        <v>10</v>
      </c>
      <c r="S22" s="1377">
        <v>1</v>
      </c>
      <c r="T22" s="1392">
        <f t="shared" si="11"/>
        <v>5</v>
      </c>
      <c r="U22" s="1377">
        <v>4</v>
      </c>
      <c r="V22" s="1377">
        <v>1</v>
      </c>
      <c r="W22" s="1394" t="s">
        <v>942</v>
      </c>
      <c r="X22" s="857" t="s">
        <v>736</v>
      </c>
      <c r="Y22" s="1392">
        <f t="shared" si="12"/>
        <v>0</v>
      </c>
      <c r="Z22" s="1377">
        <v>0</v>
      </c>
      <c r="AA22" s="1377">
        <v>0</v>
      </c>
      <c r="AB22" s="1392">
        <f t="shared" si="13"/>
        <v>0</v>
      </c>
      <c r="AC22" s="1377">
        <v>0</v>
      </c>
      <c r="AD22" s="1377">
        <v>0</v>
      </c>
      <c r="AE22" s="1392">
        <f t="shared" si="14"/>
        <v>89</v>
      </c>
      <c r="AF22" s="1377">
        <v>75</v>
      </c>
      <c r="AG22" s="1377">
        <v>14</v>
      </c>
      <c r="AH22" s="1392">
        <f t="shared" si="15"/>
        <v>19</v>
      </c>
      <c r="AI22" s="1393">
        <v>16</v>
      </c>
      <c r="AJ22" s="1393">
        <v>3</v>
      </c>
      <c r="AK22" s="1392">
        <f t="shared" si="16"/>
        <v>84</v>
      </c>
      <c r="AL22" s="1393">
        <v>76</v>
      </c>
      <c r="AM22" s="1393">
        <v>8</v>
      </c>
      <c r="AN22" s="1392">
        <f t="shared" si="17"/>
        <v>1</v>
      </c>
      <c r="AO22" s="1377">
        <v>1</v>
      </c>
      <c r="AP22" s="1377">
        <v>0</v>
      </c>
      <c r="AQ22" s="1392">
        <f t="shared" si="18"/>
        <v>4</v>
      </c>
      <c r="AR22" s="1377">
        <v>2</v>
      </c>
      <c r="AS22" s="1377">
        <v>2</v>
      </c>
      <c r="AT22" s="1392">
        <f t="shared" si="19"/>
        <v>5</v>
      </c>
      <c r="AU22" s="1377">
        <v>3</v>
      </c>
      <c r="AV22" s="1377">
        <v>2</v>
      </c>
      <c r="AW22" s="1394" t="s">
        <v>942</v>
      </c>
      <c r="AX22" s="857" t="s">
        <v>736</v>
      </c>
      <c r="AY22" s="1392">
        <f t="shared" si="20"/>
        <v>0</v>
      </c>
      <c r="AZ22" s="1377">
        <v>0</v>
      </c>
      <c r="BA22" s="1377">
        <v>0</v>
      </c>
      <c r="BB22" s="1392">
        <f t="shared" si="21"/>
        <v>0</v>
      </c>
      <c r="BC22" s="1377">
        <v>0</v>
      </c>
      <c r="BD22" s="1377">
        <v>0</v>
      </c>
      <c r="BE22" s="1392">
        <f t="shared" si="22"/>
        <v>1</v>
      </c>
      <c r="BF22" s="1393">
        <v>1</v>
      </c>
      <c r="BG22" s="1393">
        <v>0</v>
      </c>
      <c r="BH22" s="1392">
        <f t="shared" si="23"/>
        <v>58</v>
      </c>
      <c r="BI22" s="1377">
        <v>55</v>
      </c>
      <c r="BJ22" s="1377">
        <v>3</v>
      </c>
      <c r="BK22" s="1392">
        <f t="shared" si="24"/>
        <v>138</v>
      </c>
      <c r="BL22" s="1377">
        <v>112</v>
      </c>
      <c r="BM22" s="1377">
        <v>26</v>
      </c>
      <c r="BN22" s="1394" t="s">
        <v>942</v>
      </c>
    </row>
    <row r="23" spans="1:66" ht="22.5" customHeight="1">
      <c r="A23" s="179" t="s">
        <v>737</v>
      </c>
      <c r="B23" s="1392">
        <f t="shared" si="5"/>
        <v>1094</v>
      </c>
      <c r="C23" s="1392">
        <f t="shared" si="25"/>
        <v>829</v>
      </c>
      <c r="D23" s="1392">
        <f t="shared" si="6"/>
        <v>265</v>
      </c>
      <c r="E23" s="1392">
        <f t="shared" si="26"/>
        <v>17</v>
      </c>
      <c r="F23" s="1377">
        <v>13</v>
      </c>
      <c r="G23" s="1377">
        <v>4</v>
      </c>
      <c r="H23" s="1392">
        <f t="shared" si="7"/>
        <v>421</v>
      </c>
      <c r="I23" s="1393">
        <v>283</v>
      </c>
      <c r="J23" s="1393">
        <v>138</v>
      </c>
      <c r="K23" s="1392">
        <f t="shared" si="8"/>
        <v>1</v>
      </c>
      <c r="L23" s="1377">
        <v>0</v>
      </c>
      <c r="M23" s="1377">
        <v>1</v>
      </c>
      <c r="N23" s="1392">
        <f t="shared" si="9"/>
        <v>38</v>
      </c>
      <c r="O23" s="1377">
        <v>29</v>
      </c>
      <c r="P23" s="1377">
        <v>9</v>
      </c>
      <c r="Q23" s="1392">
        <f t="shared" si="10"/>
        <v>16</v>
      </c>
      <c r="R23" s="1377">
        <v>14</v>
      </c>
      <c r="S23" s="1377">
        <v>2</v>
      </c>
      <c r="T23" s="1392">
        <f t="shared" si="11"/>
        <v>21</v>
      </c>
      <c r="U23" s="1377">
        <v>12</v>
      </c>
      <c r="V23" s="1377">
        <v>9</v>
      </c>
      <c r="W23" s="1394" t="s">
        <v>943</v>
      </c>
      <c r="X23" s="857" t="s">
        <v>737</v>
      </c>
      <c r="Y23" s="1392">
        <f t="shared" si="12"/>
        <v>0</v>
      </c>
      <c r="Z23" s="1377">
        <v>0</v>
      </c>
      <c r="AA23" s="1377">
        <v>0</v>
      </c>
      <c r="AB23" s="1392">
        <f t="shared" si="13"/>
        <v>0</v>
      </c>
      <c r="AC23" s="1377">
        <v>0</v>
      </c>
      <c r="AD23" s="1377">
        <v>0</v>
      </c>
      <c r="AE23" s="1392">
        <f t="shared" si="14"/>
        <v>155</v>
      </c>
      <c r="AF23" s="1377">
        <v>125</v>
      </c>
      <c r="AG23" s="1377">
        <v>30</v>
      </c>
      <c r="AH23" s="1392">
        <f t="shared" si="15"/>
        <v>43</v>
      </c>
      <c r="AI23" s="1393">
        <v>31</v>
      </c>
      <c r="AJ23" s="1393">
        <v>12</v>
      </c>
      <c r="AK23" s="1392">
        <f t="shared" si="16"/>
        <v>100</v>
      </c>
      <c r="AL23" s="1393">
        <v>86</v>
      </c>
      <c r="AM23" s="1393">
        <v>14</v>
      </c>
      <c r="AN23" s="1392">
        <f t="shared" si="17"/>
        <v>1</v>
      </c>
      <c r="AO23" s="1377">
        <v>1</v>
      </c>
      <c r="AP23" s="1377">
        <v>0</v>
      </c>
      <c r="AQ23" s="1392">
        <f t="shared" si="18"/>
        <v>0</v>
      </c>
      <c r="AR23" s="1377">
        <v>0</v>
      </c>
      <c r="AS23" s="1377">
        <v>0</v>
      </c>
      <c r="AT23" s="1392">
        <f t="shared" si="19"/>
        <v>9</v>
      </c>
      <c r="AU23" s="1377">
        <v>6</v>
      </c>
      <c r="AV23" s="1377">
        <v>3</v>
      </c>
      <c r="AW23" s="1394" t="s">
        <v>943</v>
      </c>
      <c r="AX23" s="857" t="s">
        <v>737</v>
      </c>
      <c r="AY23" s="1392">
        <f t="shared" si="20"/>
        <v>0</v>
      </c>
      <c r="AZ23" s="1377">
        <v>0</v>
      </c>
      <c r="BA23" s="1377">
        <v>0</v>
      </c>
      <c r="BB23" s="1392">
        <f t="shared" si="21"/>
        <v>0</v>
      </c>
      <c r="BC23" s="1377">
        <v>0</v>
      </c>
      <c r="BD23" s="1377">
        <v>0</v>
      </c>
      <c r="BE23" s="1392">
        <f t="shared" si="22"/>
        <v>1</v>
      </c>
      <c r="BF23" s="1393">
        <v>1</v>
      </c>
      <c r="BG23" s="1393">
        <v>0</v>
      </c>
      <c r="BH23" s="1392">
        <f t="shared" si="23"/>
        <v>90</v>
      </c>
      <c r="BI23" s="1377">
        <v>75</v>
      </c>
      <c r="BJ23" s="1377">
        <v>15</v>
      </c>
      <c r="BK23" s="1392">
        <f t="shared" si="24"/>
        <v>181</v>
      </c>
      <c r="BL23" s="1377">
        <v>153</v>
      </c>
      <c r="BM23" s="1377">
        <v>28</v>
      </c>
      <c r="BN23" s="1394" t="s">
        <v>943</v>
      </c>
    </row>
    <row r="24" spans="1:66" ht="22.5" customHeight="1">
      <c r="A24" s="179" t="s">
        <v>738</v>
      </c>
      <c r="B24" s="1392">
        <f t="shared" si="5"/>
        <v>1194</v>
      </c>
      <c r="C24" s="1392">
        <f t="shared" si="25"/>
        <v>893</v>
      </c>
      <c r="D24" s="1392">
        <f t="shared" si="6"/>
        <v>301</v>
      </c>
      <c r="E24" s="1392">
        <f t="shared" si="26"/>
        <v>22</v>
      </c>
      <c r="F24" s="1377">
        <v>18</v>
      </c>
      <c r="G24" s="1377">
        <v>4</v>
      </c>
      <c r="H24" s="1392">
        <f t="shared" si="7"/>
        <v>548</v>
      </c>
      <c r="I24" s="1393">
        <v>391</v>
      </c>
      <c r="J24" s="1393">
        <v>157</v>
      </c>
      <c r="K24" s="1392">
        <f t="shared" si="8"/>
        <v>5</v>
      </c>
      <c r="L24" s="1377">
        <v>3</v>
      </c>
      <c r="M24" s="1377">
        <v>2</v>
      </c>
      <c r="N24" s="1392">
        <f t="shared" si="9"/>
        <v>40</v>
      </c>
      <c r="O24" s="1377">
        <v>28</v>
      </c>
      <c r="P24" s="1377">
        <v>12</v>
      </c>
      <c r="Q24" s="1392">
        <f t="shared" si="10"/>
        <v>11</v>
      </c>
      <c r="R24" s="1377">
        <v>10</v>
      </c>
      <c r="S24" s="1377">
        <v>1</v>
      </c>
      <c r="T24" s="1392">
        <f t="shared" si="11"/>
        <v>18</v>
      </c>
      <c r="U24" s="1377">
        <v>11</v>
      </c>
      <c r="V24" s="1377">
        <v>7</v>
      </c>
      <c r="W24" s="1394" t="s">
        <v>944</v>
      </c>
      <c r="X24" s="857" t="s">
        <v>738</v>
      </c>
      <c r="Y24" s="1392">
        <f t="shared" si="12"/>
        <v>0</v>
      </c>
      <c r="Z24" s="1377">
        <v>0</v>
      </c>
      <c r="AA24" s="1377">
        <v>0</v>
      </c>
      <c r="AB24" s="1392">
        <f t="shared" si="13"/>
        <v>0</v>
      </c>
      <c r="AC24" s="1377">
        <v>0</v>
      </c>
      <c r="AD24" s="1377">
        <v>0</v>
      </c>
      <c r="AE24" s="1392">
        <f t="shared" si="14"/>
        <v>163</v>
      </c>
      <c r="AF24" s="1377">
        <v>129</v>
      </c>
      <c r="AG24" s="1377">
        <v>34</v>
      </c>
      <c r="AH24" s="1392">
        <f t="shared" si="15"/>
        <v>55</v>
      </c>
      <c r="AI24" s="1393">
        <v>43</v>
      </c>
      <c r="AJ24" s="1393">
        <v>12</v>
      </c>
      <c r="AK24" s="1392">
        <f t="shared" si="16"/>
        <v>71</v>
      </c>
      <c r="AL24" s="1393">
        <v>60</v>
      </c>
      <c r="AM24" s="1393">
        <v>11</v>
      </c>
      <c r="AN24" s="1392">
        <f t="shared" si="17"/>
        <v>2</v>
      </c>
      <c r="AO24" s="1377">
        <v>1</v>
      </c>
      <c r="AP24" s="1377">
        <v>1</v>
      </c>
      <c r="AQ24" s="1392">
        <f t="shared" si="18"/>
        <v>7</v>
      </c>
      <c r="AR24" s="1377">
        <v>3</v>
      </c>
      <c r="AS24" s="1377">
        <v>4</v>
      </c>
      <c r="AT24" s="1392">
        <f t="shared" si="19"/>
        <v>10</v>
      </c>
      <c r="AU24" s="1377">
        <v>7</v>
      </c>
      <c r="AV24" s="1377">
        <v>3</v>
      </c>
      <c r="AW24" s="1394" t="s">
        <v>944</v>
      </c>
      <c r="AX24" s="857" t="s">
        <v>738</v>
      </c>
      <c r="AY24" s="1392">
        <f t="shared" si="20"/>
        <v>0</v>
      </c>
      <c r="AZ24" s="1377">
        <v>0</v>
      </c>
      <c r="BA24" s="1377">
        <v>0</v>
      </c>
      <c r="BB24" s="1392">
        <f t="shared" si="21"/>
        <v>0</v>
      </c>
      <c r="BC24" s="1377">
        <v>0</v>
      </c>
      <c r="BD24" s="1377">
        <v>0</v>
      </c>
      <c r="BE24" s="1392">
        <f t="shared" si="22"/>
        <v>0</v>
      </c>
      <c r="BF24" s="1393">
        <v>0</v>
      </c>
      <c r="BG24" s="1393">
        <v>0</v>
      </c>
      <c r="BH24" s="1392">
        <f t="shared" si="23"/>
        <v>90</v>
      </c>
      <c r="BI24" s="1377">
        <v>68</v>
      </c>
      <c r="BJ24" s="1377">
        <v>22</v>
      </c>
      <c r="BK24" s="1392">
        <f t="shared" si="24"/>
        <v>152</v>
      </c>
      <c r="BL24" s="1377">
        <v>121</v>
      </c>
      <c r="BM24" s="1377">
        <v>31</v>
      </c>
      <c r="BN24" s="1394" t="s">
        <v>944</v>
      </c>
    </row>
    <row r="25" spans="1:66" ht="22.5" customHeight="1">
      <c r="A25" s="179" t="s">
        <v>739</v>
      </c>
      <c r="B25" s="1392">
        <f t="shared" si="5"/>
        <v>1440</v>
      </c>
      <c r="C25" s="1392">
        <f t="shared" si="25"/>
        <v>1010</v>
      </c>
      <c r="D25" s="1392">
        <f t="shared" si="6"/>
        <v>430</v>
      </c>
      <c r="E25" s="1392">
        <f t="shared" si="26"/>
        <v>33</v>
      </c>
      <c r="F25" s="1377">
        <v>20</v>
      </c>
      <c r="G25" s="1377">
        <v>13</v>
      </c>
      <c r="H25" s="1392">
        <f t="shared" si="7"/>
        <v>638</v>
      </c>
      <c r="I25" s="1393">
        <v>455</v>
      </c>
      <c r="J25" s="1393">
        <v>183</v>
      </c>
      <c r="K25" s="1392">
        <f t="shared" si="8"/>
        <v>3</v>
      </c>
      <c r="L25" s="1377">
        <v>3</v>
      </c>
      <c r="M25" s="1377">
        <v>0</v>
      </c>
      <c r="N25" s="1392">
        <f t="shared" si="9"/>
        <v>50</v>
      </c>
      <c r="O25" s="1377">
        <v>38</v>
      </c>
      <c r="P25" s="1377">
        <v>12</v>
      </c>
      <c r="Q25" s="1392">
        <f t="shared" si="10"/>
        <v>7</v>
      </c>
      <c r="R25" s="1377">
        <v>4</v>
      </c>
      <c r="S25" s="1377">
        <v>3</v>
      </c>
      <c r="T25" s="1392">
        <f t="shared" si="11"/>
        <v>32</v>
      </c>
      <c r="U25" s="1377">
        <v>15</v>
      </c>
      <c r="V25" s="1377">
        <v>17</v>
      </c>
      <c r="W25" s="1394" t="s">
        <v>945</v>
      </c>
      <c r="X25" s="857" t="s">
        <v>739</v>
      </c>
      <c r="Y25" s="1392">
        <f t="shared" si="12"/>
        <v>0</v>
      </c>
      <c r="Z25" s="1377">
        <v>0</v>
      </c>
      <c r="AA25" s="1377">
        <v>0</v>
      </c>
      <c r="AB25" s="1392">
        <f t="shared" si="13"/>
        <v>0</v>
      </c>
      <c r="AC25" s="1377">
        <v>0</v>
      </c>
      <c r="AD25" s="1377">
        <v>0</v>
      </c>
      <c r="AE25" s="1392">
        <f t="shared" si="14"/>
        <v>254</v>
      </c>
      <c r="AF25" s="1377">
        <v>166</v>
      </c>
      <c r="AG25" s="1377">
        <v>88</v>
      </c>
      <c r="AH25" s="1392">
        <f t="shared" si="15"/>
        <v>111</v>
      </c>
      <c r="AI25" s="1393">
        <v>86</v>
      </c>
      <c r="AJ25" s="1393">
        <v>25</v>
      </c>
      <c r="AK25" s="1392">
        <f t="shared" si="16"/>
        <v>64</v>
      </c>
      <c r="AL25" s="1393">
        <v>49</v>
      </c>
      <c r="AM25" s="1393">
        <v>15</v>
      </c>
      <c r="AN25" s="1392">
        <f t="shared" si="17"/>
        <v>1</v>
      </c>
      <c r="AO25" s="1377">
        <v>1</v>
      </c>
      <c r="AP25" s="1377">
        <v>0</v>
      </c>
      <c r="AQ25" s="1392">
        <f t="shared" si="18"/>
        <v>8</v>
      </c>
      <c r="AR25" s="1377">
        <v>4</v>
      </c>
      <c r="AS25" s="1377">
        <v>4</v>
      </c>
      <c r="AT25" s="1392">
        <f t="shared" si="19"/>
        <v>20</v>
      </c>
      <c r="AU25" s="1377">
        <v>16</v>
      </c>
      <c r="AV25" s="1377">
        <v>4</v>
      </c>
      <c r="AW25" s="1394" t="s">
        <v>945</v>
      </c>
      <c r="AX25" s="857" t="s">
        <v>739</v>
      </c>
      <c r="AY25" s="1392">
        <f t="shared" si="20"/>
        <v>0</v>
      </c>
      <c r="AZ25" s="1377">
        <v>0</v>
      </c>
      <c r="BA25" s="1377">
        <v>0</v>
      </c>
      <c r="BB25" s="1392">
        <f t="shared" si="21"/>
        <v>0</v>
      </c>
      <c r="BC25" s="1377">
        <v>0</v>
      </c>
      <c r="BD25" s="1377">
        <v>0</v>
      </c>
      <c r="BE25" s="1392">
        <f t="shared" si="22"/>
        <v>0</v>
      </c>
      <c r="BF25" s="1393">
        <v>0</v>
      </c>
      <c r="BG25" s="1393">
        <v>0</v>
      </c>
      <c r="BH25" s="1392">
        <f t="shared" si="23"/>
        <v>77</v>
      </c>
      <c r="BI25" s="1377">
        <v>58</v>
      </c>
      <c r="BJ25" s="1377">
        <v>19</v>
      </c>
      <c r="BK25" s="1392">
        <f t="shared" si="24"/>
        <v>142</v>
      </c>
      <c r="BL25" s="1377">
        <v>95</v>
      </c>
      <c r="BM25" s="1377">
        <v>47</v>
      </c>
      <c r="BN25" s="1394" t="s">
        <v>945</v>
      </c>
    </row>
    <row r="26" spans="1:66" ht="22.5" customHeight="1">
      <c r="A26" s="179" t="s">
        <v>740</v>
      </c>
      <c r="B26" s="1392">
        <f t="shared" si="5"/>
        <v>1835</v>
      </c>
      <c r="C26" s="1392">
        <f t="shared" si="25"/>
        <v>1207</v>
      </c>
      <c r="D26" s="1392">
        <f t="shared" si="6"/>
        <v>628</v>
      </c>
      <c r="E26" s="1392">
        <f t="shared" si="26"/>
        <v>56</v>
      </c>
      <c r="F26" s="1377">
        <v>31</v>
      </c>
      <c r="G26" s="1377">
        <v>25</v>
      </c>
      <c r="H26" s="1392">
        <f t="shared" si="7"/>
        <v>704</v>
      </c>
      <c r="I26" s="1393">
        <v>499</v>
      </c>
      <c r="J26" s="1393">
        <v>205</v>
      </c>
      <c r="K26" s="1392">
        <f t="shared" si="8"/>
        <v>3</v>
      </c>
      <c r="L26" s="1377">
        <v>1</v>
      </c>
      <c r="M26" s="1377">
        <v>2</v>
      </c>
      <c r="N26" s="1392">
        <f t="shared" si="9"/>
        <v>71</v>
      </c>
      <c r="O26" s="1377">
        <v>43</v>
      </c>
      <c r="P26" s="1377">
        <v>28</v>
      </c>
      <c r="Q26" s="1392">
        <f t="shared" si="10"/>
        <v>13</v>
      </c>
      <c r="R26" s="1377">
        <v>7</v>
      </c>
      <c r="S26" s="1377">
        <v>6</v>
      </c>
      <c r="T26" s="1392">
        <f t="shared" si="11"/>
        <v>54</v>
      </c>
      <c r="U26" s="1377">
        <v>33</v>
      </c>
      <c r="V26" s="1377">
        <v>21</v>
      </c>
      <c r="W26" s="1394" t="s">
        <v>946</v>
      </c>
      <c r="X26" s="857" t="s">
        <v>740</v>
      </c>
      <c r="Y26" s="1392">
        <f t="shared" si="12"/>
        <v>0</v>
      </c>
      <c r="Z26" s="1377">
        <v>0</v>
      </c>
      <c r="AA26" s="1377">
        <v>0</v>
      </c>
      <c r="AB26" s="1392">
        <f t="shared" si="13"/>
        <v>0</v>
      </c>
      <c r="AC26" s="1377">
        <v>0</v>
      </c>
      <c r="AD26" s="1377">
        <v>0</v>
      </c>
      <c r="AE26" s="1392">
        <f t="shared" si="14"/>
        <v>355</v>
      </c>
      <c r="AF26" s="1377">
        <v>214</v>
      </c>
      <c r="AG26" s="1377">
        <v>141</v>
      </c>
      <c r="AH26" s="1392">
        <f t="shared" si="15"/>
        <v>199</v>
      </c>
      <c r="AI26" s="1393">
        <v>149</v>
      </c>
      <c r="AJ26" s="1393">
        <v>50</v>
      </c>
      <c r="AK26" s="1392">
        <f t="shared" si="16"/>
        <v>65</v>
      </c>
      <c r="AL26" s="1393">
        <v>35</v>
      </c>
      <c r="AM26" s="1393">
        <v>30</v>
      </c>
      <c r="AN26" s="1392">
        <f t="shared" si="17"/>
        <v>5</v>
      </c>
      <c r="AO26" s="1377">
        <v>3</v>
      </c>
      <c r="AP26" s="1377">
        <v>2</v>
      </c>
      <c r="AQ26" s="1392">
        <f t="shared" si="18"/>
        <v>8</v>
      </c>
      <c r="AR26" s="1377">
        <v>3</v>
      </c>
      <c r="AS26" s="1377">
        <v>5</v>
      </c>
      <c r="AT26" s="1392">
        <f t="shared" si="19"/>
        <v>35</v>
      </c>
      <c r="AU26" s="1377">
        <v>15</v>
      </c>
      <c r="AV26" s="1377">
        <v>20</v>
      </c>
      <c r="AW26" s="1394" t="s">
        <v>946</v>
      </c>
      <c r="AX26" s="857" t="s">
        <v>740</v>
      </c>
      <c r="AY26" s="1392">
        <f t="shared" si="20"/>
        <v>0</v>
      </c>
      <c r="AZ26" s="1377">
        <v>0</v>
      </c>
      <c r="BA26" s="1377">
        <v>0</v>
      </c>
      <c r="BB26" s="1392">
        <f t="shared" si="21"/>
        <v>0</v>
      </c>
      <c r="BC26" s="1377">
        <v>0</v>
      </c>
      <c r="BD26" s="1377">
        <v>0</v>
      </c>
      <c r="BE26" s="1392">
        <f t="shared" si="22"/>
        <v>0</v>
      </c>
      <c r="BF26" s="1393">
        <v>0</v>
      </c>
      <c r="BG26" s="1393">
        <v>0</v>
      </c>
      <c r="BH26" s="1392">
        <f t="shared" si="23"/>
        <v>102</v>
      </c>
      <c r="BI26" s="1377">
        <v>66</v>
      </c>
      <c r="BJ26" s="1377">
        <v>36</v>
      </c>
      <c r="BK26" s="1392">
        <f t="shared" si="24"/>
        <v>165</v>
      </c>
      <c r="BL26" s="1377">
        <v>108</v>
      </c>
      <c r="BM26" s="1377">
        <v>57</v>
      </c>
      <c r="BN26" s="1394" t="s">
        <v>946</v>
      </c>
    </row>
    <row r="27" spans="1:66" ht="22.5" customHeight="1">
      <c r="A27" s="179" t="s">
        <v>741</v>
      </c>
      <c r="B27" s="1392">
        <f t="shared" si="5"/>
        <v>3392</v>
      </c>
      <c r="C27" s="1392">
        <f t="shared" si="25"/>
        <v>2037</v>
      </c>
      <c r="D27" s="1392">
        <f t="shared" si="6"/>
        <v>1355</v>
      </c>
      <c r="E27" s="1392">
        <f t="shared" si="26"/>
        <v>104</v>
      </c>
      <c r="F27" s="1377">
        <v>57</v>
      </c>
      <c r="G27" s="1377">
        <v>47</v>
      </c>
      <c r="H27" s="1392">
        <f t="shared" si="7"/>
        <v>1121</v>
      </c>
      <c r="I27" s="1393">
        <v>739</v>
      </c>
      <c r="J27" s="1393">
        <v>382</v>
      </c>
      <c r="K27" s="1392">
        <f t="shared" si="8"/>
        <v>7</v>
      </c>
      <c r="L27" s="1377">
        <v>3</v>
      </c>
      <c r="M27" s="1377">
        <v>4</v>
      </c>
      <c r="N27" s="1392">
        <f t="shared" si="9"/>
        <v>143</v>
      </c>
      <c r="O27" s="1377">
        <v>75</v>
      </c>
      <c r="P27" s="1377">
        <v>68</v>
      </c>
      <c r="Q27" s="1392">
        <f t="shared" si="10"/>
        <v>25</v>
      </c>
      <c r="R27" s="1377">
        <v>17</v>
      </c>
      <c r="S27" s="1377">
        <v>8</v>
      </c>
      <c r="T27" s="1392">
        <f t="shared" si="11"/>
        <v>112</v>
      </c>
      <c r="U27" s="1377">
        <v>59</v>
      </c>
      <c r="V27" s="1377">
        <v>53</v>
      </c>
      <c r="W27" s="1394" t="s">
        <v>947</v>
      </c>
      <c r="X27" s="857" t="s">
        <v>741</v>
      </c>
      <c r="Y27" s="1392">
        <f t="shared" si="12"/>
        <v>0</v>
      </c>
      <c r="Z27" s="1377">
        <v>0</v>
      </c>
      <c r="AA27" s="1377">
        <v>0</v>
      </c>
      <c r="AB27" s="1392">
        <f t="shared" si="13"/>
        <v>0</v>
      </c>
      <c r="AC27" s="1377">
        <v>0</v>
      </c>
      <c r="AD27" s="1377">
        <v>0</v>
      </c>
      <c r="AE27" s="1392">
        <f t="shared" si="14"/>
        <v>771</v>
      </c>
      <c r="AF27" s="1377">
        <v>403</v>
      </c>
      <c r="AG27" s="1377">
        <v>368</v>
      </c>
      <c r="AH27" s="1392">
        <f t="shared" si="15"/>
        <v>456</v>
      </c>
      <c r="AI27" s="1393">
        <v>307</v>
      </c>
      <c r="AJ27" s="1393">
        <v>149</v>
      </c>
      <c r="AK27" s="1392">
        <f t="shared" si="16"/>
        <v>102</v>
      </c>
      <c r="AL27" s="1393">
        <v>55</v>
      </c>
      <c r="AM27" s="1393">
        <v>47</v>
      </c>
      <c r="AN27" s="1392">
        <f t="shared" si="17"/>
        <v>7</v>
      </c>
      <c r="AO27" s="1377">
        <v>2</v>
      </c>
      <c r="AP27" s="1377">
        <v>5</v>
      </c>
      <c r="AQ27" s="1392">
        <f t="shared" si="18"/>
        <v>22</v>
      </c>
      <c r="AR27" s="1377">
        <v>8</v>
      </c>
      <c r="AS27" s="1377">
        <v>14</v>
      </c>
      <c r="AT27" s="1392">
        <f t="shared" si="19"/>
        <v>69</v>
      </c>
      <c r="AU27" s="1377">
        <v>38</v>
      </c>
      <c r="AV27" s="1377">
        <v>31</v>
      </c>
      <c r="AW27" s="1394" t="s">
        <v>947</v>
      </c>
      <c r="AX27" s="857" t="s">
        <v>741</v>
      </c>
      <c r="AY27" s="1392">
        <f t="shared" si="20"/>
        <v>0</v>
      </c>
      <c r="AZ27" s="1377">
        <v>0</v>
      </c>
      <c r="BA27" s="1377">
        <v>0</v>
      </c>
      <c r="BB27" s="1392">
        <f t="shared" si="21"/>
        <v>0</v>
      </c>
      <c r="BC27" s="1377">
        <v>0</v>
      </c>
      <c r="BD27" s="1377">
        <v>0</v>
      </c>
      <c r="BE27" s="1392">
        <f t="shared" si="22"/>
        <v>0</v>
      </c>
      <c r="BF27" s="1393">
        <v>0</v>
      </c>
      <c r="BG27" s="1393">
        <v>0</v>
      </c>
      <c r="BH27" s="1392">
        <f t="shared" si="23"/>
        <v>241</v>
      </c>
      <c r="BI27" s="1377">
        <v>121</v>
      </c>
      <c r="BJ27" s="1377">
        <v>120</v>
      </c>
      <c r="BK27" s="1392">
        <f t="shared" si="24"/>
        <v>212</v>
      </c>
      <c r="BL27" s="1377">
        <v>153</v>
      </c>
      <c r="BM27" s="1377">
        <v>59</v>
      </c>
      <c r="BN27" s="1394" t="s">
        <v>947</v>
      </c>
    </row>
    <row r="28" spans="1:66" ht="22.5" customHeight="1">
      <c r="A28" s="179" t="s">
        <v>960</v>
      </c>
      <c r="B28" s="1392">
        <f t="shared" si="5"/>
        <v>10411</v>
      </c>
      <c r="C28" s="1392">
        <f t="shared" si="25"/>
        <v>3971</v>
      </c>
      <c r="D28" s="1392">
        <f t="shared" si="6"/>
        <v>6440</v>
      </c>
      <c r="E28" s="1392">
        <f t="shared" si="26"/>
        <v>331</v>
      </c>
      <c r="F28" s="1377">
        <v>110</v>
      </c>
      <c r="G28" s="1377">
        <v>221</v>
      </c>
      <c r="H28" s="1392">
        <f t="shared" si="7"/>
        <v>1863</v>
      </c>
      <c r="I28" s="1393">
        <v>971</v>
      </c>
      <c r="J28" s="1393">
        <v>892</v>
      </c>
      <c r="K28" s="1392">
        <f t="shared" si="8"/>
        <v>32</v>
      </c>
      <c r="L28" s="1377">
        <v>6</v>
      </c>
      <c r="M28" s="1377">
        <v>26</v>
      </c>
      <c r="N28" s="1392">
        <f t="shared" si="9"/>
        <v>351</v>
      </c>
      <c r="O28" s="1377">
        <v>112</v>
      </c>
      <c r="P28" s="1377">
        <v>239</v>
      </c>
      <c r="Q28" s="1392">
        <f t="shared" si="10"/>
        <v>216</v>
      </c>
      <c r="R28" s="1377">
        <v>56</v>
      </c>
      <c r="S28" s="1377">
        <v>160</v>
      </c>
      <c r="T28" s="1392">
        <f t="shared" si="11"/>
        <v>603</v>
      </c>
      <c r="U28" s="1377">
        <v>195</v>
      </c>
      <c r="V28" s="1377">
        <v>408</v>
      </c>
      <c r="W28" s="1394" t="s">
        <v>949</v>
      </c>
      <c r="X28" s="857" t="s">
        <v>960</v>
      </c>
      <c r="Y28" s="1392">
        <f t="shared" si="12"/>
        <v>0</v>
      </c>
      <c r="Z28" s="1377">
        <v>0</v>
      </c>
      <c r="AA28" s="1377">
        <v>0</v>
      </c>
      <c r="AB28" s="1392">
        <f t="shared" si="13"/>
        <v>1</v>
      </c>
      <c r="AC28" s="1377">
        <v>0</v>
      </c>
      <c r="AD28" s="1377">
        <v>1</v>
      </c>
      <c r="AE28" s="1392">
        <f t="shared" si="14"/>
        <v>2890</v>
      </c>
      <c r="AF28" s="1377">
        <v>880</v>
      </c>
      <c r="AG28" s="1377">
        <v>2010</v>
      </c>
      <c r="AH28" s="1392">
        <f t="shared" si="15"/>
        <v>1786</v>
      </c>
      <c r="AI28" s="1393">
        <v>808</v>
      </c>
      <c r="AJ28" s="1393">
        <v>978</v>
      </c>
      <c r="AK28" s="1392">
        <f t="shared" si="16"/>
        <v>309</v>
      </c>
      <c r="AL28" s="1393">
        <v>115</v>
      </c>
      <c r="AM28" s="1393">
        <v>194</v>
      </c>
      <c r="AN28" s="1392">
        <f t="shared" si="17"/>
        <v>27</v>
      </c>
      <c r="AO28" s="1377">
        <v>8</v>
      </c>
      <c r="AP28" s="1377">
        <v>19</v>
      </c>
      <c r="AQ28" s="1392">
        <f t="shared" si="18"/>
        <v>30</v>
      </c>
      <c r="AR28" s="1377">
        <v>10</v>
      </c>
      <c r="AS28" s="1377">
        <v>20</v>
      </c>
      <c r="AT28" s="1392">
        <f t="shared" si="19"/>
        <v>317</v>
      </c>
      <c r="AU28" s="1377">
        <v>98</v>
      </c>
      <c r="AV28" s="1377">
        <v>219</v>
      </c>
      <c r="AW28" s="1394" t="s">
        <v>949</v>
      </c>
      <c r="AX28" s="857" t="s">
        <v>960</v>
      </c>
      <c r="AY28" s="1392">
        <f t="shared" si="20"/>
        <v>0</v>
      </c>
      <c r="AZ28" s="1377">
        <v>0</v>
      </c>
      <c r="BA28" s="1377">
        <v>0</v>
      </c>
      <c r="BB28" s="1392">
        <f t="shared" si="21"/>
        <v>0</v>
      </c>
      <c r="BC28" s="1377">
        <v>0</v>
      </c>
      <c r="BD28" s="1377">
        <v>0</v>
      </c>
      <c r="BE28" s="1392">
        <f t="shared" si="22"/>
        <v>4</v>
      </c>
      <c r="BF28" s="1393">
        <v>1</v>
      </c>
      <c r="BG28" s="1393">
        <v>3</v>
      </c>
      <c r="BH28" s="1392">
        <f t="shared" si="23"/>
        <v>1228</v>
      </c>
      <c r="BI28" s="1377">
        <v>391</v>
      </c>
      <c r="BJ28" s="1377">
        <v>837</v>
      </c>
      <c r="BK28" s="1392">
        <f t="shared" si="24"/>
        <v>423</v>
      </c>
      <c r="BL28" s="1377">
        <v>210</v>
      </c>
      <c r="BM28" s="1377">
        <v>213</v>
      </c>
      <c r="BN28" s="1394" t="s">
        <v>949</v>
      </c>
    </row>
    <row r="29" spans="1:66" ht="22.5" customHeight="1" thickBot="1">
      <c r="A29" s="1094" t="s">
        <v>742</v>
      </c>
      <c r="B29" s="1395">
        <f t="shared" si="5"/>
        <v>4</v>
      </c>
      <c r="C29" s="1396">
        <f t="shared" si="25"/>
        <v>1</v>
      </c>
      <c r="D29" s="1396">
        <f t="shared" si="6"/>
        <v>3</v>
      </c>
      <c r="E29" s="1396">
        <f t="shared" si="26"/>
        <v>0</v>
      </c>
      <c r="F29" s="1397">
        <v>0</v>
      </c>
      <c r="G29" s="1397">
        <v>0</v>
      </c>
      <c r="H29" s="1396">
        <f t="shared" si="7"/>
        <v>0</v>
      </c>
      <c r="I29" s="1397">
        <v>0</v>
      </c>
      <c r="J29" s="1397">
        <v>0</v>
      </c>
      <c r="K29" s="1396">
        <f t="shared" si="8"/>
        <v>0</v>
      </c>
      <c r="L29" s="1397">
        <v>0</v>
      </c>
      <c r="M29" s="1397">
        <v>0</v>
      </c>
      <c r="N29" s="1396">
        <f t="shared" si="9"/>
        <v>0</v>
      </c>
      <c r="O29" s="1397">
        <v>0</v>
      </c>
      <c r="P29" s="1397">
        <v>0</v>
      </c>
      <c r="Q29" s="1396">
        <f t="shared" si="10"/>
        <v>0</v>
      </c>
      <c r="R29" s="1397">
        <v>0</v>
      </c>
      <c r="S29" s="1397">
        <v>0</v>
      </c>
      <c r="T29" s="1396">
        <f t="shared" si="11"/>
        <v>0</v>
      </c>
      <c r="U29" s="1397">
        <v>0</v>
      </c>
      <c r="V29" s="1397">
        <v>0</v>
      </c>
      <c r="W29" s="1398" t="s">
        <v>952</v>
      </c>
      <c r="X29" s="1399" t="s">
        <v>1880</v>
      </c>
      <c r="Y29" s="1396">
        <f t="shared" si="12"/>
        <v>0</v>
      </c>
      <c r="Z29" s="1397">
        <v>0</v>
      </c>
      <c r="AA29" s="1397">
        <v>0</v>
      </c>
      <c r="AB29" s="1396">
        <f t="shared" si="13"/>
        <v>0</v>
      </c>
      <c r="AC29" s="1397">
        <v>0</v>
      </c>
      <c r="AD29" s="1397">
        <v>0</v>
      </c>
      <c r="AE29" s="1396">
        <f t="shared" si="14"/>
        <v>0</v>
      </c>
      <c r="AF29" s="1397">
        <v>0</v>
      </c>
      <c r="AG29" s="1397">
        <v>0</v>
      </c>
      <c r="AH29" s="1396">
        <f t="shared" si="15"/>
        <v>0</v>
      </c>
      <c r="AI29" s="1397">
        <v>0</v>
      </c>
      <c r="AJ29" s="1397">
        <v>0</v>
      </c>
      <c r="AK29" s="1396">
        <f t="shared" si="16"/>
        <v>0</v>
      </c>
      <c r="AL29" s="1397">
        <v>0</v>
      </c>
      <c r="AM29" s="1397">
        <v>0</v>
      </c>
      <c r="AN29" s="1396">
        <f t="shared" si="17"/>
        <v>0</v>
      </c>
      <c r="AO29" s="1397">
        <v>0</v>
      </c>
      <c r="AP29" s="1397">
        <v>0</v>
      </c>
      <c r="AQ29" s="1396">
        <f t="shared" si="18"/>
        <v>0</v>
      </c>
      <c r="AR29" s="1397">
        <v>0</v>
      </c>
      <c r="AS29" s="1397">
        <v>0</v>
      </c>
      <c r="AT29" s="1396">
        <f t="shared" si="19"/>
        <v>0</v>
      </c>
      <c r="AU29" s="1397">
        <v>0</v>
      </c>
      <c r="AV29" s="1397">
        <v>0</v>
      </c>
      <c r="AW29" s="1398" t="s">
        <v>952</v>
      </c>
      <c r="AX29" s="1399" t="s">
        <v>742</v>
      </c>
      <c r="AY29" s="1396">
        <f t="shared" si="20"/>
        <v>0</v>
      </c>
      <c r="AZ29" s="1397">
        <v>0</v>
      </c>
      <c r="BA29" s="1397">
        <v>0</v>
      </c>
      <c r="BB29" s="1396">
        <f t="shared" si="21"/>
        <v>0</v>
      </c>
      <c r="BC29" s="1397">
        <v>0</v>
      </c>
      <c r="BD29" s="1397">
        <v>0</v>
      </c>
      <c r="BE29" s="1396">
        <f t="shared" si="22"/>
        <v>0</v>
      </c>
      <c r="BF29" s="1397">
        <v>0</v>
      </c>
      <c r="BG29" s="1397">
        <v>0</v>
      </c>
      <c r="BH29" s="1396">
        <f t="shared" si="23"/>
        <v>3</v>
      </c>
      <c r="BI29" s="1397">
        <v>1</v>
      </c>
      <c r="BJ29" s="1397">
        <v>2</v>
      </c>
      <c r="BK29" s="1396">
        <f t="shared" si="24"/>
        <v>1</v>
      </c>
      <c r="BL29" s="1397">
        <v>0</v>
      </c>
      <c r="BM29" s="1397">
        <v>1</v>
      </c>
      <c r="BN29" s="1398" t="s">
        <v>952</v>
      </c>
    </row>
    <row r="30" spans="1:66" s="277" customFormat="1" ht="11.1" customHeight="1">
      <c r="A30" s="303" t="s">
        <v>961</v>
      </c>
      <c r="B30" s="274"/>
      <c r="C30" s="274"/>
      <c r="D30" s="274"/>
      <c r="E30" s="274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1093" t="s">
        <v>998</v>
      </c>
      <c r="X30" s="325" t="s">
        <v>962</v>
      </c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1093" t="s">
        <v>998</v>
      </c>
      <c r="AX30" s="325" t="s">
        <v>962</v>
      </c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1093" t="s">
        <v>998</v>
      </c>
    </row>
    <row r="31" spans="1:66" s="277" customFormat="1" ht="11.1" customHeight="1">
      <c r="A31" s="298" t="s">
        <v>963</v>
      </c>
      <c r="B31" s="274"/>
      <c r="C31" s="274"/>
      <c r="D31" s="274"/>
      <c r="E31" s="274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 t="s">
        <v>964</v>
      </c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 t="s">
        <v>964</v>
      </c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</row>
    <row r="32" spans="1:66" ht="18.600000000000001" customHeight="1"/>
    <row r="33" spans="1:67" ht="18.600000000000001" customHeight="1"/>
    <row r="34" spans="1:67" ht="18.600000000000001" customHeight="1"/>
    <row r="35" spans="1:67" ht="18.600000000000001" customHeight="1"/>
    <row r="36" spans="1:67" s="299" customFormat="1" ht="11.1" customHeight="1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</row>
    <row r="37" spans="1:67" s="299" customFormat="1" ht="11.1" customHeight="1">
      <c r="A37" s="269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</row>
  </sheetData>
  <sheetProtection selectLockedCells="1"/>
  <mergeCells count="33">
    <mergeCell ref="X3:AJ3"/>
    <mergeCell ref="BB6:BD6"/>
    <mergeCell ref="BE6:BG6"/>
    <mergeCell ref="BH6:BJ6"/>
    <mergeCell ref="BK6:BM6"/>
    <mergeCell ref="AY6:BA6"/>
    <mergeCell ref="BH3:BN3"/>
    <mergeCell ref="AX6:AX7"/>
    <mergeCell ref="BN6:BN7"/>
    <mergeCell ref="AX3:BG3"/>
    <mergeCell ref="AK3:AW3"/>
    <mergeCell ref="AK6:AM6"/>
    <mergeCell ref="AN6:AP6"/>
    <mergeCell ref="AQ6:AS6"/>
    <mergeCell ref="AT6:AV6"/>
    <mergeCell ref="AW6:AW7"/>
    <mergeCell ref="AE6:AG6"/>
    <mergeCell ref="Y6:AA6"/>
    <mergeCell ref="AB6:AD6"/>
    <mergeCell ref="X6:X7"/>
    <mergeCell ref="AH6:AJ6"/>
    <mergeCell ref="A3:J3"/>
    <mergeCell ref="A4:J4"/>
    <mergeCell ref="H6:J6"/>
    <mergeCell ref="K3:W3"/>
    <mergeCell ref="K6:M6"/>
    <mergeCell ref="N6:P6"/>
    <mergeCell ref="Q6:S6"/>
    <mergeCell ref="T6:V6"/>
    <mergeCell ref="W6:W7"/>
    <mergeCell ref="A6:A7"/>
    <mergeCell ref="B6:D6"/>
    <mergeCell ref="E6:G6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0" max="30" man="1"/>
    <brk id="23" max="30" man="1"/>
    <brk id="49" max="30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4"/>
  <sheetViews>
    <sheetView view="pageBreakPreview" zoomScaleNormal="100" zoomScaleSheetLayoutView="100" workbookViewId="0">
      <selection activeCell="T17" sqref="T17"/>
    </sheetView>
  </sheetViews>
  <sheetFormatPr defaultColWidth="10" defaultRowHeight="11.25"/>
  <cols>
    <col min="1" max="1" width="9.25" style="269" customWidth="1"/>
    <col min="2" max="10" width="8.125" style="269" customWidth="1"/>
    <col min="11" max="11" width="6.625" style="269" customWidth="1"/>
    <col min="12" max="13" width="7" style="269" customWidth="1"/>
    <col min="14" max="17" width="5.375" style="269" bestFit="1" customWidth="1"/>
    <col min="18" max="19" width="5.375" style="269" customWidth="1"/>
    <col min="20" max="20" width="6.875" style="269" bestFit="1" customWidth="1"/>
    <col min="21" max="22" width="5.375" style="269" customWidth="1"/>
    <col min="23" max="23" width="11.625" style="269" customWidth="1"/>
    <col min="24" max="24" width="9" style="269" customWidth="1"/>
    <col min="25" max="30" width="5.375" style="269" customWidth="1"/>
    <col min="31" max="31" width="7.625" style="269" customWidth="1"/>
    <col min="32" max="34" width="6.875" style="269" customWidth="1"/>
    <col min="35" max="36" width="6.125" style="269" customWidth="1"/>
    <col min="37" max="40" width="5.875" style="269" customWidth="1"/>
    <col min="41" max="42" width="5.625" style="269" customWidth="1"/>
    <col min="43" max="46" width="6.125" style="269" customWidth="1"/>
    <col min="47" max="48" width="5.75" style="269" customWidth="1"/>
    <col min="49" max="49" width="11.5" style="269" customWidth="1"/>
    <col min="50" max="50" width="10" style="269" customWidth="1"/>
    <col min="51" max="53" width="7.875" style="269" customWidth="1"/>
    <col min="54" max="56" width="7.625" style="269" customWidth="1"/>
    <col min="57" max="59" width="8.625" style="269" customWidth="1"/>
    <col min="60" max="62" width="12.125" style="269" customWidth="1"/>
    <col min="63" max="64" width="11.375" style="269" customWidth="1"/>
    <col min="65" max="66" width="11.625" style="269" customWidth="1"/>
    <col min="67" max="16384" width="10" style="269"/>
  </cols>
  <sheetData>
    <row r="1" spans="1:66" s="948" customFormat="1" ht="14.1" customHeight="1">
      <c r="A1" s="944" t="s">
        <v>1737</v>
      </c>
      <c r="B1" s="945"/>
      <c r="C1" s="947"/>
      <c r="D1" s="946"/>
      <c r="E1" s="947"/>
      <c r="G1" s="949"/>
      <c r="H1" s="949"/>
      <c r="I1" s="947"/>
      <c r="M1" s="946"/>
      <c r="N1" s="946"/>
      <c r="O1" s="946"/>
      <c r="P1" s="950"/>
      <c r="Q1" s="945"/>
      <c r="R1" s="947"/>
      <c r="S1" s="946"/>
      <c r="T1" s="947"/>
      <c r="U1" s="946"/>
      <c r="V1" s="946"/>
      <c r="W1" s="1155" t="s">
        <v>1738</v>
      </c>
      <c r="X1" s="944" t="s">
        <v>1739</v>
      </c>
      <c r="Y1" s="950"/>
      <c r="Z1" s="946"/>
      <c r="AA1" s="946"/>
      <c r="AB1" s="946"/>
      <c r="AC1" s="946"/>
      <c r="AD1" s="946"/>
      <c r="AE1" s="947"/>
      <c r="AI1" s="946"/>
      <c r="AJ1" s="946"/>
      <c r="AK1" s="946"/>
      <c r="AL1" s="950"/>
      <c r="AW1" s="1155" t="s">
        <v>1740</v>
      </c>
      <c r="AX1" s="944" t="s">
        <v>1741</v>
      </c>
      <c r="BM1" s="944"/>
      <c r="BN1" s="951" t="s">
        <v>1742</v>
      </c>
    </row>
    <row r="2" spans="1:66" s="1146" customFormat="1" ht="14.1" customHeight="1">
      <c r="A2" s="263"/>
      <c r="B2" s="263"/>
      <c r="C2" s="264"/>
      <c r="D2" s="265"/>
      <c r="E2" s="264"/>
      <c r="F2" s="918"/>
      <c r="G2" s="266"/>
      <c r="H2" s="266"/>
      <c r="I2" s="264"/>
      <c r="M2" s="265"/>
      <c r="N2" s="265"/>
      <c r="O2" s="265"/>
      <c r="P2" s="278"/>
      <c r="Q2" s="263"/>
      <c r="R2" s="264"/>
      <c r="S2" s="265"/>
      <c r="T2" s="264"/>
      <c r="U2" s="265"/>
      <c r="V2" s="265"/>
      <c r="W2" s="263"/>
      <c r="X2" s="263"/>
      <c r="Y2" s="278"/>
      <c r="Z2" s="265"/>
      <c r="AA2" s="265"/>
      <c r="AB2" s="265"/>
      <c r="AC2" s="265"/>
      <c r="AD2" s="265"/>
      <c r="AE2" s="264"/>
      <c r="AI2" s="265"/>
      <c r="AJ2" s="265"/>
      <c r="AK2" s="265"/>
      <c r="AL2" s="278"/>
      <c r="AW2" s="263"/>
      <c r="AX2" s="263"/>
    </row>
    <row r="3" spans="1:66" s="1139" customFormat="1" ht="20.100000000000001" customHeight="1">
      <c r="A3" s="1593" t="s">
        <v>1748</v>
      </c>
      <c r="B3" s="1593"/>
      <c r="C3" s="1593"/>
      <c r="D3" s="1593"/>
      <c r="E3" s="1593"/>
      <c r="F3" s="1593"/>
      <c r="G3" s="1593"/>
      <c r="H3" s="1593"/>
      <c r="I3" s="1593"/>
      <c r="J3" s="1593"/>
      <c r="K3" s="1979" t="s">
        <v>1218</v>
      </c>
      <c r="L3" s="1979"/>
      <c r="M3" s="1979"/>
      <c r="N3" s="1979"/>
      <c r="O3" s="1979"/>
      <c r="P3" s="1979"/>
      <c r="Q3" s="1979"/>
      <c r="R3" s="1979"/>
      <c r="S3" s="1979"/>
      <c r="T3" s="1979"/>
      <c r="U3" s="1979"/>
      <c r="V3" s="1979"/>
      <c r="W3" s="1979"/>
      <c r="X3" s="1593" t="s">
        <v>1749</v>
      </c>
      <c r="Y3" s="1593"/>
      <c r="Z3" s="1593"/>
      <c r="AA3" s="1593"/>
      <c r="AB3" s="1593"/>
      <c r="AC3" s="1593"/>
      <c r="AD3" s="1593"/>
      <c r="AE3" s="1593"/>
      <c r="AF3" s="1593"/>
      <c r="AG3" s="1593"/>
      <c r="AH3" s="1593"/>
      <c r="AI3" s="1593"/>
      <c r="AJ3" s="1593"/>
      <c r="AK3" s="1979" t="s">
        <v>1219</v>
      </c>
      <c r="AL3" s="1979"/>
      <c r="AM3" s="1979"/>
      <c r="AN3" s="1979"/>
      <c r="AO3" s="1979"/>
      <c r="AP3" s="1979"/>
      <c r="AQ3" s="1979"/>
      <c r="AR3" s="1979"/>
      <c r="AS3" s="1979"/>
      <c r="AT3" s="1979"/>
      <c r="AU3" s="1979"/>
      <c r="AV3" s="1979"/>
      <c r="AW3" s="1979"/>
      <c r="AX3" s="1593" t="s">
        <v>1750</v>
      </c>
      <c r="AY3" s="1593"/>
      <c r="AZ3" s="1593"/>
      <c r="BA3" s="1593"/>
      <c r="BB3" s="1593"/>
      <c r="BC3" s="1593"/>
      <c r="BD3" s="1593"/>
      <c r="BE3" s="1593"/>
      <c r="BF3" s="1593"/>
      <c r="BG3" s="1593"/>
      <c r="BH3" s="1593" t="s">
        <v>1219</v>
      </c>
      <c r="BI3" s="1593"/>
      <c r="BJ3" s="1593"/>
      <c r="BK3" s="1593"/>
      <c r="BL3" s="1593"/>
      <c r="BM3" s="1593"/>
      <c r="BN3" s="1593"/>
    </row>
    <row r="4" spans="1:66" s="1136" customFormat="1" ht="21.95" customHeight="1">
      <c r="A4" s="1976"/>
      <c r="B4" s="1976"/>
      <c r="C4" s="1976"/>
      <c r="D4" s="1976"/>
      <c r="E4" s="1976"/>
      <c r="F4" s="1976"/>
      <c r="G4" s="1976"/>
      <c r="H4" s="1976"/>
      <c r="I4" s="1976"/>
      <c r="J4" s="197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</row>
    <row r="5" spans="1:66" s="267" customFormat="1" ht="18" customHeight="1" thickBot="1">
      <c r="A5" s="267" t="s">
        <v>1060</v>
      </c>
      <c r="F5" s="1156"/>
      <c r="H5" s="1156"/>
      <c r="P5" s="1156"/>
      <c r="W5" s="279" t="s">
        <v>702</v>
      </c>
      <c r="X5" s="267" t="s">
        <v>1060</v>
      </c>
      <c r="AL5" s="1156"/>
      <c r="AW5" s="279" t="s">
        <v>702</v>
      </c>
      <c r="AX5" s="267" t="s">
        <v>1060</v>
      </c>
      <c r="BM5" s="279"/>
      <c r="BN5" s="1156" t="s">
        <v>966</v>
      </c>
    </row>
    <row r="6" spans="1:66" s="286" customFormat="1" ht="60" customHeight="1">
      <c r="A6" s="1987" t="s">
        <v>701</v>
      </c>
      <c r="B6" s="1989" t="s">
        <v>226</v>
      </c>
      <c r="C6" s="1595"/>
      <c r="D6" s="1595"/>
      <c r="E6" s="1696" t="s">
        <v>709</v>
      </c>
      <c r="F6" s="1595"/>
      <c r="G6" s="1705"/>
      <c r="H6" s="1595" t="s">
        <v>1018</v>
      </c>
      <c r="I6" s="1595"/>
      <c r="J6" s="1595"/>
      <c r="K6" s="1595" t="s">
        <v>954</v>
      </c>
      <c r="L6" s="1595"/>
      <c r="M6" s="1595"/>
      <c r="N6" s="1980" t="s">
        <v>953</v>
      </c>
      <c r="O6" s="1981"/>
      <c r="P6" s="1982"/>
      <c r="Q6" s="1983" t="s">
        <v>710</v>
      </c>
      <c r="R6" s="1983"/>
      <c r="S6" s="1983"/>
      <c r="T6" s="1981" t="s">
        <v>711</v>
      </c>
      <c r="U6" s="1981"/>
      <c r="V6" s="1984"/>
      <c r="W6" s="1985" t="s">
        <v>958</v>
      </c>
      <c r="X6" s="1987" t="s">
        <v>701</v>
      </c>
      <c r="Y6" s="1989" t="s">
        <v>712</v>
      </c>
      <c r="Z6" s="1595"/>
      <c r="AA6" s="1595"/>
      <c r="AB6" s="1696" t="s">
        <v>713</v>
      </c>
      <c r="AC6" s="1595"/>
      <c r="AD6" s="1705"/>
      <c r="AE6" s="1696" t="s">
        <v>714</v>
      </c>
      <c r="AF6" s="1595"/>
      <c r="AG6" s="1705"/>
      <c r="AH6" s="1595" t="s">
        <v>715</v>
      </c>
      <c r="AI6" s="1595"/>
      <c r="AJ6" s="1595"/>
      <c r="AK6" s="1595" t="s">
        <v>716</v>
      </c>
      <c r="AL6" s="1595"/>
      <c r="AM6" s="1595"/>
      <c r="AN6" s="1696" t="s">
        <v>955</v>
      </c>
      <c r="AO6" s="1595"/>
      <c r="AP6" s="1705"/>
      <c r="AQ6" s="1696" t="s">
        <v>956</v>
      </c>
      <c r="AR6" s="1595"/>
      <c r="AS6" s="1705"/>
      <c r="AT6" s="1595" t="s">
        <v>717</v>
      </c>
      <c r="AU6" s="1595"/>
      <c r="AV6" s="1596"/>
      <c r="AW6" s="1985" t="s">
        <v>958</v>
      </c>
      <c r="AX6" s="1987" t="s">
        <v>701</v>
      </c>
      <c r="AY6" s="1989" t="s">
        <v>718</v>
      </c>
      <c r="AZ6" s="1595"/>
      <c r="BA6" s="1595"/>
      <c r="BB6" s="1696" t="s">
        <v>719</v>
      </c>
      <c r="BC6" s="1595"/>
      <c r="BD6" s="1705"/>
      <c r="BE6" s="1595" t="s">
        <v>720</v>
      </c>
      <c r="BF6" s="1595"/>
      <c r="BG6" s="1595"/>
      <c r="BH6" s="1595" t="s">
        <v>1865</v>
      </c>
      <c r="BI6" s="1595"/>
      <c r="BJ6" s="1595"/>
      <c r="BK6" s="1696" t="s">
        <v>721</v>
      </c>
      <c r="BL6" s="1595"/>
      <c r="BM6" s="1596"/>
      <c r="BN6" s="1985" t="s">
        <v>958</v>
      </c>
    </row>
    <row r="7" spans="1:66" s="286" customFormat="1" ht="25.5" customHeight="1">
      <c r="A7" s="1988"/>
      <c r="B7" s="307"/>
      <c r="C7" s="308" t="s">
        <v>697</v>
      </c>
      <c r="D7" s="308" t="s">
        <v>698</v>
      </c>
      <c r="E7" s="309"/>
      <c r="F7" s="1143" t="s">
        <v>699</v>
      </c>
      <c r="G7" s="1143" t="s">
        <v>700</v>
      </c>
      <c r="H7" s="1149"/>
      <c r="I7" s="1143" t="s">
        <v>699</v>
      </c>
      <c r="J7" s="1123" t="s">
        <v>700</v>
      </c>
      <c r="K7" s="1149"/>
      <c r="L7" s="1143" t="s">
        <v>699</v>
      </c>
      <c r="M7" s="1143" t="s">
        <v>700</v>
      </c>
      <c r="N7" s="1142"/>
      <c r="O7" s="1143" t="s">
        <v>699</v>
      </c>
      <c r="P7" s="1143" t="s">
        <v>700</v>
      </c>
      <c r="Q7" s="1141"/>
      <c r="R7" s="1143" t="s">
        <v>699</v>
      </c>
      <c r="S7" s="1143" t="s">
        <v>700</v>
      </c>
      <c r="T7" s="1149"/>
      <c r="U7" s="1143" t="s">
        <v>699</v>
      </c>
      <c r="V7" s="310" t="s">
        <v>700</v>
      </c>
      <c r="W7" s="1986"/>
      <c r="X7" s="1988"/>
      <c r="Y7" s="307"/>
      <c r="Z7" s="1143" t="s">
        <v>699</v>
      </c>
      <c r="AA7" s="1143" t="s">
        <v>700</v>
      </c>
      <c r="AB7" s="1142"/>
      <c r="AC7" s="1143" t="s">
        <v>699</v>
      </c>
      <c r="AD7" s="1143" t="s">
        <v>700</v>
      </c>
      <c r="AE7" s="1142"/>
      <c r="AF7" s="1143" t="s">
        <v>699</v>
      </c>
      <c r="AG7" s="1143" t="s">
        <v>700</v>
      </c>
      <c r="AH7" s="1149"/>
      <c r="AI7" s="1143" t="s">
        <v>391</v>
      </c>
      <c r="AJ7" s="1123" t="s">
        <v>392</v>
      </c>
      <c r="AK7" s="1149"/>
      <c r="AL7" s="1143" t="s">
        <v>391</v>
      </c>
      <c r="AM7" s="1143" t="s">
        <v>392</v>
      </c>
      <c r="AN7" s="1142"/>
      <c r="AO7" s="1143" t="s">
        <v>391</v>
      </c>
      <c r="AP7" s="1143" t="s">
        <v>392</v>
      </c>
      <c r="AQ7" s="1142"/>
      <c r="AR7" s="1143" t="s">
        <v>391</v>
      </c>
      <c r="AS7" s="1143" t="s">
        <v>392</v>
      </c>
      <c r="AT7" s="1149"/>
      <c r="AU7" s="1143" t="s">
        <v>391</v>
      </c>
      <c r="AV7" s="310" t="s">
        <v>392</v>
      </c>
      <c r="AW7" s="1986"/>
      <c r="AX7" s="1988"/>
      <c r="AY7" s="307"/>
      <c r="AZ7" s="1143" t="s">
        <v>391</v>
      </c>
      <c r="BA7" s="1143" t="s">
        <v>392</v>
      </c>
      <c r="BB7" s="1142"/>
      <c r="BC7" s="1143" t="s">
        <v>391</v>
      </c>
      <c r="BD7" s="1143" t="s">
        <v>392</v>
      </c>
      <c r="BE7" s="1149"/>
      <c r="BF7" s="1143" t="s">
        <v>391</v>
      </c>
      <c r="BG7" s="1123" t="s">
        <v>392</v>
      </c>
      <c r="BH7" s="1149"/>
      <c r="BI7" s="1143" t="s">
        <v>391</v>
      </c>
      <c r="BJ7" s="1143" t="s">
        <v>392</v>
      </c>
      <c r="BK7" s="1142"/>
      <c r="BL7" s="1143" t="s">
        <v>391</v>
      </c>
      <c r="BM7" s="310" t="s">
        <v>392</v>
      </c>
      <c r="BN7" s="1986"/>
    </row>
    <row r="8" spans="1:66" ht="17.25" customHeight="1">
      <c r="A8" s="313" t="s">
        <v>1019</v>
      </c>
      <c r="B8" s="776" t="s">
        <v>1220</v>
      </c>
      <c r="C8" s="776" t="s">
        <v>1220</v>
      </c>
      <c r="D8" s="776" t="s">
        <v>1220</v>
      </c>
      <c r="E8" s="776" t="s">
        <v>1220</v>
      </c>
      <c r="F8" s="776" t="s">
        <v>1220</v>
      </c>
      <c r="G8" s="776" t="s">
        <v>1220</v>
      </c>
      <c r="H8" s="776" t="s">
        <v>1220</v>
      </c>
      <c r="I8" s="776" t="s">
        <v>1220</v>
      </c>
      <c r="J8" s="776" t="s">
        <v>1220</v>
      </c>
      <c r="K8" s="776" t="s">
        <v>1220</v>
      </c>
      <c r="L8" s="776" t="s">
        <v>1220</v>
      </c>
      <c r="M8" s="776" t="s">
        <v>1220</v>
      </c>
      <c r="N8" s="776" t="s">
        <v>1220</v>
      </c>
      <c r="O8" s="776" t="s">
        <v>1220</v>
      </c>
      <c r="P8" s="776" t="s">
        <v>1220</v>
      </c>
      <c r="Q8" s="776" t="s">
        <v>1220</v>
      </c>
      <c r="R8" s="776" t="s">
        <v>1220</v>
      </c>
      <c r="S8" s="776" t="s">
        <v>1220</v>
      </c>
      <c r="T8" s="776" t="s">
        <v>1220</v>
      </c>
      <c r="U8" s="776" t="s">
        <v>1220</v>
      </c>
      <c r="V8" s="776" t="s">
        <v>1220</v>
      </c>
      <c r="W8" s="315" t="s">
        <v>1019</v>
      </c>
      <c r="X8" s="313" t="s">
        <v>1019</v>
      </c>
      <c r="Y8" s="776" t="s">
        <v>1148</v>
      </c>
      <c r="Z8" s="776" t="s">
        <v>1220</v>
      </c>
      <c r="AA8" s="776" t="s">
        <v>1220</v>
      </c>
      <c r="AB8" s="776" t="s">
        <v>1220</v>
      </c>
      <c r="AC8" s="776" t="s">
        <v>1220</v>
      </c>
      <c r="AD8" s="776" t="s">
        <v>1220</v>
      </c>
      <c r="AE8" s="776" t="s">
        <v>1220</v>
      </c>
      <c r="AF8" s="776" t="s">
        <v>1220</v>
      </c>
      <c r="AG8" s="776" t="s">
        <v>1220</v>
      </c>
      <c r="AH8" s="776" t="s">
        <v>1220</v>
      </c>
      <c r="AI8" s="776" t="s">
        <v>1220</v>
      </c>
      <c r="AJ8" s="776" t="s">
        <v>1220</v>
      </c>
      <c r="AK8" s="776" t="s">
        <v>1220</v>
      </c>
      <c r="AL8" s="776" t="s">
        <v>1220</v>
      </c>
      <c r="AM8" s="776" t="s">
        <v>1220</v>
      </c>
      <c r="AN8" s="776" t="s">
        <v>1220</v>
      </c>
      <c r="AO8" s="776" t="s">
        <v>1220</v>
      </c>
      <c r="AP8" s="776" t="s">
        <v>1220</v>
      </c>
      <c r="AQ8" s="776" t="s">
        <v>1220</v>
      </c>
      <c r="AR8" s="776" t="s">
        <v>1220</v>
      </c>
      <c r="AS8" s="776" t="s">
        <v>1220</v>
      </c>
      <c r="AT8" s="776" t="s">
        <v>1220</v>
      </c>
      <c r="AU8" s="776" t="s">
        <v>1220</v>
      </c>
      <c r="AV8" s="776" t="s">
        <v>1220</v>
      </c>
      <c r="AW8" s="1271" t="s">
        <v>1019</v>
      </c>
      <c r="AX8" s="313" t="s">
        <v>1019</v>
      </c>
      <c r="AY8" s="776" t="s">
        <v>1220</v>
      </c>
      <c r="AZ8" s="776" t="s">
        <v>1220</v>
      </c>
      <c r="BA8" s="776" t="s">
        <v>1220</v>
      </c>
      <c r="BB8" s="776" t="s">
        <v>1220</v>
      </c>
      <c r="BC8" s="776" t="s">
        <v>1220</v>
      </c>
      <c r="BD8" s="776" t="s">
        <v>1220</v>
      </c>
      <c r="BE8" s="776" t="s">
        <v>1220</v>
      </c>
      <c r="BF8" s="776" t="s">
        <v>1220</v>
      </c>
      <c r="BG8" s="776" t="s">
        <v>1220</v>
      </c>
      <c r="BH8" s="776" t="s">
        <v>1220</v>
      </c>
      <c r="BI8" s="776" t="s">
        <v>1220</v>
      </c>
      <c r="BJ8" s="776" t="s">
        <v>1220</v>
      </c>
      <c r="BK8" s="776" t="s">
        <v>1220</v>
      </c>
      <c r="BL8" s="776" t="s">
        <v>1220</v>
      </c>
      <c r="BM8" s="776" t="s">
        <v>1220</v>
      </c>
      <c r="BN8" s="315" t="s">
        <v>1019</v>
      </c>
    </row>
    <row r="9" spans="1:66" ht="17.25" customHeight="1">
      <c r="A9" s="313" t="s">
        <v>1234</v>
      </c>
      <c r="B9" s="830">
        <v>20304</v>
      </c>
      <c r="C9" s="830">
        <v>11004</v>
      </c>
      <c r="D9" s="830">
        <v>9300</v>
      </c>
      <c r="E9" s="830">
        <v>597</v>
      </c>
      <c r="F9" s="830">
        <v>290</v>
      </c>
      <c r="G9" s="830">
        <v>307</v>
      </c>
      <c r="H9" s="830">
        <v>5502</v>
      </c>
      <c r="I9" s="830">
        <v>3433</v>
      </c>
      <c r="J9" s="830">
        <v>2069</v>
      </c>
      <c r="K9" s="830">
        <v>77</v>
      </c>
      <c r="L9" s="830">
        <v>36</v>
      </c>
      <c r="M9" s="830">
        <v>41</v>
      </c>
      <c r="N9" s="830">
        <v>661</v>
      </c>
      <c r="O9" s="830">
        <v>310</v>
      </c>
      <c r="P9" s="830">
        <v>351</v>
      </c>
      <c r="Q9" s="830">
        <v>376</v>
      </c>
      <c r="R9" s="830">
        <v>141</v>
      </c>
      <c r="S9" s="830">
        <v>235</v>
      </c>
      <c r="T9" s="830">
        <v>689</v>
      </c>
      <c r="U9" s="830">
        <v>285</v>
      </c>
      <c r="V9" s="830">
        <v>404</v>
      </c>
      <c r="W9" s="315" t="s">
        <v>1234</v>
      </c>
      <c r="X9" s="313" t="s">
        <v>1234</v>
      </c>
      <c r="Y9" s="830">
        <v>0</v>
      </c>
      <c r="Z9" s="830">
        <v>0</v>
      </c>
      <c r="AA9" s="830">
        <v>0</v>
      </c>
      <c r="AB9" s="830">
        <v>0</v>
      </c>
      <c r="AC9" s="830">
        <v>0</v>
      </c>
      <c r="AD9" s="830">
        <v>0</v>
      </c>
      <c r="AE9" s="830">
        <v>4883</v>
      </c>
      <c r="AF9" s="830">
        <v>2256</v>
      </c>
      <c r="AG9" s="830">
        <v>2627</v>
      </c>
      <c r="AH9" s="830">
        <v>2201</v>
      </c>
      <c r="AI9" s="830">
        <v>1246</v>
      </c>
      <c r="AJ9" s="830">
        <v>955</v>
      </c>
      <c r="AK9" s="830">
        <v>893</v>
      </c>
      <c r="AL9" s="830">
        <v>565</v>
      </c>
      <c r="AM9" s="830">
        <v>328</v>
      </c>
      <c r="AN9" s="830">
        <v>44</v>
      </c>
      <c r="AO9" s="830">
        <v>15</v>
      </c>
      <c r="AP9" s="830">
        <v>29</v>
      </c>
      <c r="AQ9" s="830">
        <v>112</v>
      </c>
      <c r="AR9" s="830">
        <v>39</v>
      </c>
      <c r="AS9" s="830">
        <v>73</v>
      </c>
      <c r="AT9" s="830">
        <v>503</v>
      </c>
      <c r="AU9" s="830">
        <v>239</v>
      </c>
      <c r="AV9" s="830">
        <v>264</v>
      </c>
      <c r="AW9" s="315" t="s">
        <v>1234</v>
      </c>
      <c r="AX9" s="313" t="s">
        <v>1234</v>
      </c>
      <c r="AY9" s="830">
        <v>6</v>
      </c>
      <c r="AZ9" s="830">
        <v>0</v>
      </c>
      <c r="BA9" s="830">
        <v>6</v>
      </c>
      <c r="BB9" s="830">
        <v>54</v>
      </c>
      <c r="BC9" s="830">
        <v>28</v>
      </c>
      <c r="BD9" s="830">
        <v>26</v>
      </c>
      <c r="BE9" s="830">
        <v>22</v>
      </c>
      <c r="BF9" s="830">
        <v>8</v>
      </c>
      <c r="BG9" s="830">
        <v>14</v>
      </c>
      <c r="BH9" s="830">
        <v>1684</v>
      </c>
      <c r="BI9" s="830">
        <v>778</v>
      </c>
      <c r="BJ9" s="830">
        <v>906</v>
      </c>
      <c r="BK9" s="830">
        <v>2000</v>
      </c>
      <c r="BL9" s="830">
        <v>1335</v>
      </c>
      <c r="BM9" s="830">
        <v>665</v>
      </c>
      <c r="BN9" s="315" t="s">
        <v>1234</v>
      </c>
    </row>
    <row r="10" spans="1:66" ht="17.25" customHeight="1">
      <c r="A10" s="313" t="s">
        <v>1232</v>
      </c>
      <c r="B10" s="830">
        <v>20862</v>
      </c>
      <c r="C10" s="830">
        <v>11249</v>
      </c>
      <c r="D10" s="830">
        <v>9613</v>
      </c>
      <c r="E10" s="830">
        <v>581</v>
      </c>
      <c r="F10" s="830">
        <v>276</v>
      </c>
      <c r="G10" s="830">
        <v>305</v>
      </c>
      <c r="H10" s="830">
        <v>5395</v>
      </c>
      <c r="I10" s="830">
        <v>3399</v>
      </c>
      <c r="J10" s="830">
        <v>1996</v>
      </c>
      <c r="K10" s="830">
        <v>49</v>
      </c>
      <c r="L10" s="830">
        <v>22</v>
      </c>
      <c r="M10" s="830">
        <v>27</v>
      </c>
      <c r="N10" s="830">
        <v>737</v>
      </c>
      <c r="O10" s="830">
        <v>342</v>
      </c>
      <c r="P10" s="830">
        <v>395</v>
      </c>
      <c r="Q10" s="830">
        <v>340</v>
      </c>
      <c r="R10" s="830">
        <v>141</v>
      </c>
      <c r="S10" s="830">
        <v>199</v>
      </c>
      <c r="T10" s="830">
        <v>663</v>
      </c>
      <c r="U10" s="830">
        <v>276</v>
      </c>
      <c r="V10" s="830">
        <v>387</v>
      </c>
      <c r="W10" s="315" t="s">
        <v>1232</v>
      </c>
      <c r="X10" s="313" t="s">
        <v>1232</v>
      </c>
      <c r="Y10" s="830">
        <v>0</v>
      </c>
      <c r="Z10" s="830">
        <v>0</v>
      </c>
      <c r="AA10" s="830">
        <v>0</v>
      </c>
      <c r="AB10" s="830">
        <v>0</v>
      </c>
      <c r="AC10" s="830">
        <v>0</v>
      </c>
      <c r="AD10" s="830">
        <v>0</v>
      </c>
      <c r="AE10" s="830">
        <v>4974</v>
      </c>
      <c r="AF10" s="830">
        <v>2221</v>
      </c>
      <c r="AG10" s="830">
        <v>2753</v>
      </c>
      <c r="AH10" s="830">
        <v>2669</v>
      </c>
      <c r="AI10" s="830">
        <v>1456</v>
      </c>
      <c r="AJ10" s="830">
        <v>1213</v>
      </c>
      <c r="AK10" s="830">
        <v>908</v>
      </c>
      <c r="AL10" s="830">
        <v>568</v>
      </c>
      <c r="AM10" s="830">
        <v>340</v>
      </c>
      <c r="AN10" s="830">
        <v>25</v>
      </c>
      <c r="AO10" s="830">
        <v>10</v>
      </c>
      <c r="AP10" s="830">
        <v>15</v>
      </c>
      <c r="AQ10" s="830">
        <v>119</v>
      </c>
      <c r="AR10" s="830">
        <v>35</v>
      </c>
      <c r="AS10" s="830">
        <v>84</v>
      </c>
      <c r="AT10" s="830">
        <v>589</v>
      </c>
      <c r="AU10" s="830">
        <v>243</v>
      </c>
      <c r="AV10" s="830">
        <v>346</v>
      </c>
      <c r="AW10" s="315" t="s">
        <v>1232</v>
      </c>
      <c r="AX10" s="313" t="s">
        <v>1232</v>
      </c>
      <c r="AY10" s="830">
        <v>3</v>
      </c>
      <c r="AZ10" s="830">
        <v>0</v>
      </c>
      <c r="BA10" s="830">
        <v>3</v>
      </c>
      <c r="BB10" s="830">
        <v>34</v>
      </c>
      <c r="BC10" s="830">
        <v>15</v>
      </c>
      <c r="BD10" s="830">
        <v>19</v>
      </c>
      <c r="BE10" s="830">
        <v>18</v>
      </c>
      <c r="BF10" s="830">
        <v>10</v>
      </c>
      <c r="BG10" s="830">
        <v>8</v>
      </c>
      <c r="BH10" s="830">
        <v>1746</v>
      </c>
      <c r="BI10" s="830">
        <v>824</v>
      </c>
      <c r="BJ10" s="830">
        <v>922</v>
      </c>
      <c r="BK10" s="830">
        <v>2012</v>
      </c>
      <c r="BL10" s="830">
        <v>1411</v>
      </c>
      <c r="BM10" s="830">
        <v>601</v>
      </c>
      <c r="BN10" s="315" t="s">
        <v>1232</v>
      </c>
    </row>
    <row r="11" spans="1:66" ht="17.25" customHeight="1">
      <c r="A11" s="313" t="s">
        <v>1769</v>
      </c>
      <c r="B11" s="830">
        <v>20978</v>
      </c>
      <c r="C11" s="830">
        <v>11111</v>
      </c>
      <c r="D11" s="830">
        <v>9867</v>
      </c>
      <c r="E11" s="830">
        <v>626</v>
      </c>
      <c r="F11" s="830">
        <v>280</v>
      </c>
      <c r="G11" s="830">
        <v>346</v>
      </c>
      <c r="H11" s="830">
        <v>5732</v>
      </c>
      <c r="I11" s="830">
        <v>3529</v>
      </c>
      <c r="J11" s="830">
        <v>2203</v>
      </c>
      <c r="K11" s="830">
        <v>46</v>
      </c>
      <c r="L11" s="830">
        <v>21</v>
      </c>
      <c r="M11" s="830">
        <v>25</v>
      </c>
      <c r="N11" s="830">
        <v>913</v>
      </c>
      <c r="O11" s="830">
        <v>447</v>
      </c>
      <c r="P11" s="830">
        <v>466</v>
      </c>
      <c r="Q11" s="830">
        <v>291</v>
      </c>
      <c r="R11" s="830">
        <v>134</v>
      </c>
      <c r="S11" s="830">
        <v>157</v>
      </c>
      <c r="T11" s="830">
        <v>1088</v>
      </c>
      <c r="U11" s="830">
        <v>386</v>
      </c>
      <c r="V11" s="830">
        <v>702</v>
      </c>
      <c r="W11" s="315" t="s">
        <v>1769</v>
      </c>
      <c r="X11" s="313" t="s">
        <v>1769</v>
      </c>
      <c r="Y11" s="830">
        <v>0</v>
      </c>
      <c r="Z11" s="830">
        <v>0</v>
      </c>
      <c r="AA11" s="830">
        <v>0</v>
      </c>
      <c r="AB11" s="830">
        <v>0</v>
      </c>
      <c r="AC11" s="830">
        <v>0</v>
      </c>
      <c r="AD11" s="830">
        <v>0</v>
      </c>
      <c r="AE11" s="830">
        <v>4840</v>
      </c>
      <c r="AF11" s="830">
        <v>2104</v>
      </c>
      <c r="AG11" s="830">
        <v>2736</v>
      </c>
      <c r="AH11" s="830">
        <v>2443</v>
      </c>
      <c r="AI11" s="830">
        <v>1314</v>
      </c>
      <c r="AJ11" s="830">
        <v>1129</v>
      </c>
      <c r="AK11" s="830">
        <v>839</v>
      </c>
      <c r="AL11" s="830">
        <v>518</v>
      </c>
      <c r="AM11" s="830">
        <v>321</v>
      </c>
      <c r="AN11" s="830">
        <v>28</v>
      </c>
      <c r="AO11" s="830">
        <v>10</v>
      </c>
      <c r="AP11" s="830">
        <v>18</v>
      </c>
      <c r="AQ11" s="830">
        <v>103</v>
      </c>
      <c r="AR11" s="830">
        <v>25</v>
      </c>
      <c r="AS11" s="830">
        <v>78</v>
      </c>
      <c r="AT11" s="830">
        <v>478</v>
      </c>
      <c r="AU11" s="830">
        <v>211</v>
      </c>
      <c r="AV11" s="830">
        <v>267</v>
      </c>
      <c r="AW11" s="315" t="s">
        <v>1769</v>
      </c>
      <c r="AX11" s="313" t="s">
        <v>1769</v>
      </c>
      <c r="AY11" s="830">
        <v>2</v>
      </c>
      <c r="AZ11" s="830">
        <v>0</v>
      </c>
      <c r="BA11" s="830">
        <v>2</v>
      </c>
      <c r="BB11" s="830">
        <v>40</v>
      </c>
      <c r="BC11" s="830">
        <v>23</v>
      </c>
      <c r="BD11" s="830">
        <v>17</v>
      </c>
      <c r="BE11" s="830">
        <v>24</v>
      </c>
      <c r="BF11" s="830">
        <v>14</v>
      </c>
      <c r="BG11" s="830">
        <v>10</v>
      </c>
      <c r="BH11" s="830">
        <v>1391</v>
      </c>
      <c r="BI11" s="830">
        <v>673</v>
      </c>
      <c r="BJ11" s="830">
        <v>718</v>
      </c>
      <c r="BK11" s="830">
        <v>2094</v>
      </c>
      <c r="BL11" s="830">
        <v>1422</v>
      </c>
      <c r="BM11" s="830">
        <v>672</v>
      </c>
      <c r="BN11" s="315" t="s">
        <v>1769</v>
      </c>
    </row>
    <row r="12" spans="1:66" ht="17.25" customHeight="1">
      <c r="A12" s="1270">
        <v>2017</v>
      </c>
      <c r="B12" s="1385">
        <f>SUM(B14:B36)</f>
        <v>21278</v>
      </c>
      <c r="C12" s="1385">
        <f>SUM(C14:C36)</f>
        <v>11348</v>
      </c>
      <c r="D12" s="1385">
        <f>SUM(D14:D36)</f>
        <v>9930</v>
      </c>
      <c r="E12" s="316">
        <f>SUM(E14:E36)</f>
        <v>589</v>
      </c>
      <c r="F12" s="316">
        <f t="shared" ref="F12:M12" si="0">SUM(F14:F36)</f>
        <v>270</v>
      </c>
      <c r="G12" s="316">
        <f t="shared" si="0"/>
        <v>319</v>
      </c>
      <c r="H12" s="316">
        <f>SUM(H14:H36)</f>
        <v>5785</v>
      </c>
      <c r="I12" s="316">
        <f t="shared" si="0"/>
        <v>3632</v>
      </c>
      <c r="J12" s="316">
        <f t="shared" si="0"/>
        <v>2153</v>
      </c>
      <c r="K12" s="317">
        <f>SUM(K14:K36)</f>
        <v>57</v>
      </c>
      <c r="L12" s="317">
        <f t="shared" si="0"/>
        <v>19</v>
      </c>
      <c r="M12" s="317">
        <f t="shared" si="0"/>
        <v>38</v>
      </c>
      <c r="N12" s="317">
        <f>SUM(N14:N36)</f>
        <v>736</v>
      </c>
      <c r="O12" s="317">
        <f t="shared" ref="O12:V12" si="1">SUM(O14:O36)</f>
        <v>354</v>
      </c>
      <c r="P12" s="317">
        <f t="shared" si="1"/>
        <v>382</v>
      </c>
      <c r="Q12" s="317">
        <f>SUM(Q14:Q36)</f>
        <v>308</v>
      </c>
      <c r="R12" s="317">
        <f t="shared" si="1"/>
        <v>126</v>
      </c>
      <c r="S12" s="317">
        <f t="shared" si="1"/>
        <v>182</v>
      </c>
      <c r="T12" s="317">
        <f>SUM(T14:T36)</f>
        <v>872</v>
      </c>
      <c r="U12" s="317">
        <f t="shared" si="1"/>
        <v>349</v>
      </c>
      <c r="V12" s="317">
        <f t="shared" si="1"/>
        <v>523</v>
      </c>
      <c r="W12" s="1269">
        <v>2017</v>
      </c>
      <c r="X12" s="1270">
        <v>2017</v>
      </c>
      <c r="Y12" s="317">
        <f t="shared" ref="Y12:AV12" si="2">SUM(Y14:Y36)</f>
        <v>0</v>
      </c>
      <c r="Z12" s="317">
        <f t="shared" si="2"/>
        <v>0</v>
      </c>
      <c r="AA12" s="317">
        <f t="shared" si="2"/>
        <v>0</v>
      </c>
      <c r="AB12" s="317">
        <f t="shared" si="2"/>
        <v>1</v>
      </c>
      <c r="AC12" s="317">
        <f t="shared" si="2"/>
        <v>0</v>
      </c>
      <c r="AD12" s="317">
        <f t="shared" si="2"/>
        <v>1</v>
      </c>
      <c r="AE12" s="317">
        <f t="shared" si="2"/>
        <v>4807</v>
      </c>
      <c r="AF12" s="317">
        <f t="shared" si="2"/>
        <v>2091</v>
      </c>
      <c r="AG12" s="317">
        <f t="shared" si="2"/>
        <v>2716</v>
      </c>
      <c r="AH12" s="317">
        <f t="shared" si="2"/>
        <v>2689</v>
      </c>
      <c r="AI12" s="317">
        <f t="shared" si="2"/>
        <v>1450</v>
      </c>
      <c r="AJ12" s="317">
        <f t="shared" si="2"/>
        <v>1239</v>
      </c>
      <c r="AK12" s="317">
        <f t="shared" si="2"/>
        <v>885</v>
      </c>
      <c r="AL12" s="317">
        <f t="shared" si="2"/>
        <v>545</v>
      </c>
      <c r="AM12" s="317">
        <f t="shared" si="2"/>
        <v>340</v>
      </c>
      <c r="AN12" s="317">
        <f t="shared" si="2"/>
        <v>45</v>
      </c>
      <c r="AO12" s="317">
        <f t="shared" si="2"/>
        <v>18</v>
      </c>
      <c r="AP12" s="317">
        <f t="shared" si="2"/>
        <v>27</v>
      </c>
      <c r="AQ12" s="1386">
        <f t="shared" si="2"/>
        <v>85</v>
      </c>
      <c r="AR12" s="1386">
        <f t="shared" si="2"/>
        <v>30</v>
      </c>
      <c r="AS12" s="1386">
        <f t="shared" si="2"/>
        <v>55</v>
      </c>
      <c r="AT12" s="317">
        <f t="shared" si="2"/>
        <v>471</v>
      </c>
      <c r="AU12" s="317">
        <f t="shared" si="2"/>
        <v>187</v>
      </c>
      <c r="AV12" s="317">
        <f t="shared" si="2"/>
        <v>284</v>
      </c>
      <c r="AW12" s="1269">
        <v>2017</v>
      </c>
      <c r="AX12" s="1270">
        <v>2017</v>
      </c>
      <c r="AY12" s="317">
        <f t="shared" ref="AY12:BM12" si="3">SUM(AY14:AY36)</f>
        <v>0</v>
      </c>
      <c r="AZ12" s="317">
        <f t="shared" si="3"/>
        <v>0</v>
      </c>
      <c r="BA12" s="317">
        <f t="shared" si="3"/>
        <v>0</v>
      </c>
      <c r="BB12" s="317">
        <f t="shared" si="3"/>
        <v>41</v>
      </c>
      <c r="BC12" s="317">
        <f t="shared" si="3"/>
        <v>30</v>
      </c>
      <c r="BD12" s="317">
        <f t="shared" si="3"/>
        <v>11</v>
      </c>
      <c r="BE12" s="317">
        <f t="shared" si="3"/>
        <v>26</v>
      </c>
      <c r="BF12" s="317">
        <f t="shared" si="3"/>
        <v>12</v>
      </c>
      <c r="BG12" s="317">
        <f t="shared" si="3"/>
        <v>14</v>
      </c>
      <c r="BH12" s="317">
        <f t="shared" si="3"/>
        <v>2003</v>
      </c>
      <c r="BI12" s="317">
        <f t="shared" si="3"/>
        <v>927</v>
      </c>
      <c r="BJ12" s="317">
        <f t="shared" si="3"/>
        <v>1076</v>
      </c>
      <c r="BK12" s="317">
        <f t="shared" si="3"/>
        <v>1878</v>
      </c>
      <c r="BL12" s="317">
        <f t="shared" si="3"/>
        <v>1308</v>
      </c>
      <c r="BM12" s="317">
        <f t="shared" si="3"/>
        <v>570</v>
      </c>
      <c r="BN12" s="1269">
        <v>2017</v>
      </c>
    </row>
    <row r="13" spans="1:66" ht="16.5" customHeight="1">
      <c r="A13" s="179"/>
      <c r="B13" s="319"/>
      <c r="C13" s="176"/>
      <c r="D13" s="176"/>
      <c r="E13" s="176"/>
      <c r="F13" s="176"/>
      <c r="H13" s="320"/>
      <c r="I13" s="320"/>
      <c r="J13" s="320"/>
      <c r="L13" s="1273"/>
      <c r="M13" s="1273"/>
      <c r="O13" s="1273"/>
      <c r="P13" s="1273"/>
      <c r="R13" s="1273"/>
      <c r="S13" s="1273"/>
      <c r="U13" s="1273"/>
      <c r="V13" s="1273"/>
      <c r="W13" s="713"/>
      <c r="X13" s="179"/>
      <c r="AF13" s="1273"/>
      <c r="AG13" s="1273"/>
      <c r="AH13" s="320"/>
      <c r="AI13" s="320"/>
      <c r="AJ13" s="320"/>
      <c r="AK13" s="320"/>
      <c r="AL13" s="320"/>
      <c r="AM13" s="320"/>
      <c r="AW13" s="713"/>
      <c r="AX13" s="179"/>
      <c r="BE13" s="320"/>
      <c r="BF13" s="320"/>
      <c r="BG13" s="320"/>
      <c r="BN13" s="713"/>
    </row>
    <row r="14" spans="1:66" ht="16.7" customHeight="1">
      <c r="A14" s="179" t="s">
        <v>143</v>
      </c>
      <c r="B14" s="311">
        <f t="shared" ref="B14:D36" si="4">E14+H14+K14+N14+Q14+T14+Y14+AB14+AE14+AH14+AK14+AN14+AQ14+AT14+AY14+BB14+BE14+BH14+BK14</f>
        <v>2873</v>
      </c>
      <c r="C14" s="311">
        <f t="shared" si="4"/>
        <v>1516</v>
      </c>
      <c r="D14" s="311">
        <f t="shared" si="4"/>
        <v>1357</v>
      </c>
      <c r="E14" s="311">
        <f>F14+G14</f>
        <v>69</v>
      </c>
      <c r="F14" s="1236">
        <v>39</v>
      </c>
      <c r="G14" s="1236">
        <v>30</v>
      </c>
      <c r="H14" s="311">
        <f t="shared" ref="H14:H36" si="5">I14+J14</f>
        <v>878</v>
      </c>
      <c r="I14" s="1267">
        <v>542</v>
      </c>
      <c r="J14" s="1267">
        <v>336</v>
      </c>
      <c r="K14" s="311">
        <f t="shared" ref="K14:K36" si="6">L14+M14</f>
        <v>4</v>
      </c>
      <c r="L14" s="1236">
        <v>1</v>
      </c>
      <c r="M14" s="1236">
        <v>3</v>
      </c>
      <c r="N14" s="311">
        <f t="shared" ref="N14:N36" si="7">O14+P14</f>
        <v>108</v>
      </c>
      <c r="O14" s="1236">
        <v>56</v>
      </c>
      <c r="P14" s="1236">
        <v>52</v>
      </c>
      <c r="Q14" s="311">
        <f t="shared" ref="Q14:Q36" si="8">R14+S14</f>
        <v>50</v>
      </c>
      <c r="R14" s="1236">
        <v>23</v>
      </c>
      <c r="S14" s="1236">
        <v>27</v>
      </c>
      <c r="T14" s="311">
        <f t="shared" ref="T14:T36" si="9">U14+V14</f>
        <v>122</v>
      </c>
      <c r="U14" s="1236">
        <v>36</v>
      </c>
      <c r="V14" s="1236">
        <v>86</v>
      </c>
      <c r="W14" s="321" t="s">
        <v>1124</v>
      </c>
      <c r="X14" s="179" t="s">
        <v>143</v>
      </c>
      <c r="Y14" s="311">
        <f t="shared" ref="Y14:Y36" si="10">Z14+AA14</f>
        <v>0</v>
      </c>
      <c r="Z14" s="1236">
        <v>0</v>
      </c>
      <c r="AA14" s="1236">
        <v>0</v>
      </c>
      <c r="AB14" s="311">
        <f t="shared" ref="AB14:AB36" si="11">AC14+AD14</f>
        <v>1</v>
      </c>
      <c r="AC14" s="1236">
        <v>0</v>
      </c>
      <c r="AD14" s="1236">
        <v>1</v>
      </c>
      <c r="AE14" s="311">
        <f t="shared" ref="AE14:AE36" si="12">AF14+AG14</f>
        <v>627</v>
      </c>
      <c r="AF14" s="1236">
        <v>268</v>
      </c>
      <c r="AG14" s="1236">
        <v>359</v>
      </c>
      <c r="AH14" s="311">
        <f t="shared" ref="AH14:AH36" si="13">AI14+AJ14</f>
        <v>293</v>
      </c>
      <c r="AI14" s="1267">
        <v>147</v>
      </c>
      <c r="AJ14" s="1267">
        <v>146</v>
      </c>
      <c r="AK14" s="311">
        <f t="shared" ref="AK14:AK36" si="14">AL14+AM14</f>
        <v>111</v>
      </c>
      <c r="AL14" s="1267">
        <v>74</v>
      </c>
      <c r="AM14" s="1267">
        <v>37</v>
      </c>
      <c r="AN14" s="311">
        <f t="shared" ref="AN14:AN36" si="15">AO14+AP14</f>
        <v>4</v>
      </c>
      <c r="AO14" s="1236">
        <v>1</v>
      </c>
      <c r="AP14" s="1236">
        <v>3</v>
      </c>
      <c r="AQ14" s="311">
        <f t="shared" ref="AQ14:AQ36" si="16">AR14+AS14</f>
        <v>16</v>
      </c>
      <c r="AR14" s="1236">
        <v>3</v>
      </c>
      <c r="AS14" s="1236">
        <v>13</v>
      </c>
      <c r="AT14" s="311">
        <f t="shared" ref="AT14:AT36" si="17">AU14+AV14</f>
        <v>61</v>
      </c>
      <c r="AU14" s="1236">
        <v>21</v>
      </c>
      <c r="AV14" s="1236">
        <v>40</v>
      </c>
      <c r="AW14" s="321" t="s">
        <v>1124</v>
      </c>
      <c r="AX14" s="179" t="s">
        <v>143</v>
      </c>
      <c r="AY14" s="311">
        <f t="shared" ref="AY14:AY36" si="18">AZ14+BA14</f>
        <v>0</v>
      </c>
      <c r="AZ14" s="1236">
        <v>0</v>
      </c>
      <c r="BA14" s="1236">
        <v>0</v>
      </c>
      <c r="BB14" s="311">
        <f t="shared" ref="BB14:BB36" si="19">BC14+BD14</f>
        <v>15</v>
      </c>
      <c r="BC14" s="1236">
        <v>8</v>
      </c>
      <c r="BD14" s="1236">
        <v>7</v>
      </c>
      <c r="BE14" s="311">
        <f t="shared" ref="BE14:BE36" si="20">BF14+BG14</f>
        <v>1</v>
      </c>
      <c r="BF14" s="1267">
        <v>0</v>
      </c>
      <c r="BG14" s="1267">
        <v>1</v>
      </c>
      <c r="BH14" s="311">
        <f t="shared" ref="BH14:BH36" si="21">BI14+BJ14</f>
        <v>260</v>
      </c>
      <c r="BI14" s="1236">
        <v>133</v>
      </c>
      <c r="BJ14" s="1236">
        <v>127</v>
      </c>
      <c r="BK14" s="311">
        <f t="shared" ref="BK14:BK36" si="22">BL14+BM14</f>
        <v>253</v>
      </c>
      <c r="BL14" s="1236">
        <v>164</v>
      </c>
      <c r="BM14" s="1236">
        <v>89</v>
      </c>
      <c r="BN14" s="321" t="s">
        <v>1124</v>
      </c>
    </row>
    <row r="15" spans="1:66" ht="16.7" customHeight="1">
      <c r="A15" s="179" t="s">
        <v>144</v>
      </c>
      <c r="B15" s="311">
        <f t="shared" si="4"/>
        <v>1988</v>
      </c>
      <c r="C15" s="311">
        <f t="shared" si="4"/>
        <v>1017</v>
      </c>
      <c r="D15" s="311">
        <f t="shared" si="4"/>
        <v>971</v>
      </c>
      <c r="E15" s="311">
        <f t="shared" ref="E15:E36" si="23">F15+G15</f>
        <v>69</v>
      </c>
      <c r="F15" s="1236">
        <v>29</v>
      </c>
      <c r="G15" s="1236">
        <v>40</v>
      </c>
      <c r="H15" s="311">
        <f t="shared" si="5"/>
        <v>561</v>
      </c>
      <c r="I15" s="1267">
        <v>342</v>
      </c>
      <c r="J15" s="1267">
        <v>219</v>
      </c>
      <c r="K15" s="311">
        <f t="shared" si="6"/>
        <v>7</v>
      </c>
      <c r="L15" s="1236">
        <v>2</v>
      </c>
      <c r="M15" s="1236">
        <v>5</v>
      </c>
      <c r="N15" s="311">
        <f t="shared" si="7"/>
        <v>71</v>
      </c>
      <c r="O15" s="1236">
        <v>39</v>
      </c>
      <c r="P15" s="1236">
        <v>32</v>
      </c>
      <c r="Q15" s="311">
        <f t="shared" si="8"/>
        <v>19</v>
      </c>
      <c r="R15" s="1236">
        <v>6</v>
      </c>
      <c r="S15" s="1236">
        <v>13</v>
      </c>
      <c r="T15" s="311">
        <f t="shared" si="9"/>
        <v>119</v>
      </c>
      <c r="U15" s="1236">
        <v>46</v>
      </c>
      <c r="V15" s="1236">
        <v>73</v>
      </c>
      <c r="W15" s="321" t="s">
        <v>1125</v>
      </c>
      <c r="X15" s="179" t="s">
        <v>144</v>
      </c>
      <c r="Y15" s="311">
        <f t="shared" si="10"/>
        <v>0</v>
      </c>
      <c r="Z15" s="1236">
        <v>0</v>
      </c>
      <c r="AA15" s="1236">
        <v>0</v>
      </c>
      <c r="AB15" s="311">
        <f t="shared" si="11"/>
        <v>0</v>
      </c>
      <c r="AC15" s="1236">
        <v>0</v>
      </c>
      <c r="AD15" s="1236">
        <v>0</v>
      </c>
      <c r="AE15" s="311">
        <f t="shared" si="12"/>
        <v>506</v>
      </c>
      <c r="AF15" s="1236">
        <v>220</v>
      </c>
      <c r="AG15" s="1236">
        <v>286</v>
      </c>
      <c r="AH15" s="311">
        <f t="shared" si="13"/>
        <v>224</v>
      </c>
      <c r="AI15" s="1267">
        <v>110</v>
      </c>
      <c r="AJ15" s="1267">
        <v>114</v>
      </c>
      <c r="AK15" s="311">
        <f t="shared" si="14"/>
        <v>77</v>
      </c>
      <c r="AL15" s="1267">
        <v>52</v>
      </c>
      <c r="AM15" s="1267">
        <v>25</v>
      </c>
      <c r="AN15" s="311">
        <f t="shared" si="15"/>
        <v>1</v>
      </c>
      <c r="AO15" s="1236">
        <v>1</v>
      </c>
      <c r="AP15" s="1236">
        <v>0</v>
      </c>
      <c r="AQ15" s="311">
        <f t="shared" si="16"/>
        <v>11</v>
      </c>
      <c r="AR15" s="1236">
        <v>5</v>
      </c>
      <c r="AS15" s="1236">
        <v>6</v>
      </c>
      <c r="AT15" s="311">
        <f t="shared" si="17"/>
        <v>43</v>
      </c>
      <c r="AU15" s="1236">
        <v>18</v>
      </c>
      <c r="AV15" s="1236">
        <v>25</v>
      </c>
      <c r="AW15" s="321" t="s">
        <v>1125</v>
      </c>
      <c r="AX15" s="179" t="s">
        <v>144</v>
      </c>
      <c r="AY15" s="311">
        <f t="shared" si="18"/>
        <v>0</v>
      </c>
      <c r="AZ15" s="1236">
        <v>0</v>
      </c>
      <c r="BA15" s="1236">
        <v>0</v>
      </c>
      <c r="BB15" s="311">
        <f t="shared" si="19"/>
        <v>0</v>
      </c>
      <c r="BC15" s="1236">
        <v>0</v>
      </c>
      <c r="BD15" s="1236">
        <v>0</v>
      </c>
      <c r="BE15" s="311">
        <f t="shared" si="20"/>
        <v>1</v>
      </c>
      <c r="BF15" s="1267">
        <v>1</v>
      </c>
      <c r="BG15" s="1267">
        <v>0</v>
      </c>
      <c r="BH15" s="311">
        <f t="shared" si="21"/>
        <v>139</v>
      </c>
      <c r="BI15" s="1236">
        <v>55</v>
      </c>
      <c r="BJ15" s="1236">
        <v>84</v>
      </c>
      <c r="BK15" s="311">
        <f t="shared" si="22"/>
        <v>140</v>
      </c>
      <c r="BL15" s="1236">
        <v>91</v>
      </c>
      <c r="BM15" s="1236">
        <v>49</v>
      </c>
      <c r="BN15" s="321" t="s">
        <v>1125</v>
      </c>
    </row>
    <row r="16" spans="1:66" ht="16.7" customHeight="1">
      <c r="A16" s="179" t="s">
        <v>145</v>
      </c>
      <c r="B16" s="311">
        <f t="shared" si="4"/>
        <v>1289</v>
      </c>
      <c r="C16" s="311">
        <f t="shared" si="4"/>
        <v>655</v>
      </c>
      <c r="D16" s="311">
        <f t="shared" si="4"/>
        <v>634</v>
      </c>
      <c r="E16" s="311">
        <f t="shared" si="23"/>
        <v>43</v>
      </c>
      <c r="F16" s="1236">
        <v>10</v>
      </c>
      <c r="G16" s="1236">
        <v>33</v>
      </c>
      <c r="H16" s="311">
        <f t="shared" si="5"/>
        <v>319</v>
      </c>
      <c r="I16" s="1267">
        <v>199</v>
      </c>
      <c r="J16" s="1267">
        <v>120</v>
      </c>
      <c r="K16" s="311">
        <f t="shared" si="6"/>
        <v>1</v>
      </c>
      <c r="L16" s="1236">
        <v>0</v>
      </c>
      <c r="M16" s="1236">
        <v>1</v>
      </c>
      <c r="N16" s="311">
        <f t="shared" si="7"/>
        <v>28</v>
      </c>
      <c r="O16" s="1236">
        <v>15</v>
      </c>
      <c r="P16" s="1236">
        <v>13</v>
      </c>
      <c r="Q16" s="311">
        <f t="shared" si="8"/>
        <v>20</v>
      </c>
      <c r="R16" s="1236">
        <v>8</v>
      </c>
      <c r="S16" s="1236">
        <v>12</v>
      </c>
      <c r="T16" s="311">
        <f t="shared" si="9"/>
        <v>42</v>
      </c>
      <c r="U16" s="1236">
        <v>16</v>
      </c>
      <c r="V16" s="1236">
        <v>26</v>
      </c>
      <c r="W16" s="321" t="s">
        <v>1126</v>
      </c>
      <c r="X16" s="179" t="s">
        <v>145</v>
      </c>
      <c r="Y16" s="311">
        <f t="shared" si="10"/>
        <v>0</v>
      </c>
      <c r="Z16" s="1236">
        <v>0</v>
      </c>
      <c r="AA16" s="1236">
        <v>0</v>
      </c>
      <c r="AB16" s="311">
        <f t="shared" si="11"/>
        <v>0</v>
      </c>
      <c r="AC16" s="1236">
        <v>0</v>
      </c>
      <c r="AD16" s="1236">
        <v>0</v>
      </c>
      <c r="AE16" s="311">
        <f t="shared" si="12"/>
        <v>261</v>
      </c>
      <c r="AF16" s="1236">
        <v>113</v>
      </c>
      <c r="AG16" s="1236">
        <v>148</v>
      </c>
      <c r="AH16" s="311">
        <f t="shared" si="13"/>
        <v>209</v>
      </c>
      <c r="AI16" s="1267">
        <v>106</v>
      </c>
      <c r="AJ16" s="1267">
        <v>103</v>
      </c>
      <c r="AK16" s="311">
        <f t="shared" si="14"/>
        <v>46</v>
      </c>
      <c r="AL16" s="1267">
        <v>28</v>
      </c>
      <c r="AM16" s="1267">
        <v>18</v>
      </c>
      <c r="AN16" s="311">
        <f t="shared" si="15"/>
        <v>1</v>
      </c>
      <c r="AO16" s="1236">
        <v>0</v>
      </c>
      <c r="AP16" s="1236">
        <v>1</v>
      </c>
      <c r="AQ16" s="311">
        <f t="shared" si="16"/>
        <v>1</v>
      </c>
      <c r="AR16" s="1236">
        <v>1</v>
      </c>
      <c r="AS16" s="1236">
        <v>0</v>
      </c>
      <c r="AT16" s="311">
        <f t="shared" si="17"/>
        <v>26</v>
      </c>
      <c r="AU16" s="1236">
        <v>10</v>
      </c>
      <c r="AV16" s="1236">
        <v>16</v>
      </c>
      <c r="AW16" s="321" t="s">
        <v>1126</v>
      </c>
      <c r="AX16" s="179" t="s">
        <v>145</v>
      </c>
      <c r="AY16" s="311">
        <f t="shared" si="18"/>
        <v>0</v>
      </c>
      <c r="AZ16" s="1236">
        <v>0</v>
      </c>
      <c r="BA16" s="1236">
        <v>0</v>
      </c>
      <c r="BB16" s="311">
        <f t="shared" si="19"/>
        <v>4</v>
      </c>
      <c r="BC16" s="1236">
        <v>3</v>
      </c>
      <c r="BD16" s="1236">
        <v>1</v>
      </c>
      <c r="BE16" s="311">
        <f t="shared" si="20"/>
        <v>1</v>
      </c>
      <c r="BF16" s="1267">
        <v>1</v>
      </c>
      <c r="BG16" s="1267">
        <v>0</v>
      </c>
      <c r="BH16" s="311">
        <f t="shared" si="21"/>
        <v>180</v>
      </c>
      <c r="BI16" s="1236">
        <v>68</v>
      </c>
      <c r="BJ16" s="1236">
        <v>112</v>
      </c>
      <c r="BK16" s="311">
        <f t="shared" si="22"/>
        <v>107</v>
      </c>
      <c r="BL16" s="1236">
        <v>77</v>
      </c>
      <c r="BM16" s="1236">
        <v>30</v>
      </c>
      <c r="BN16" s="321" t="s">
        <v>1126</v>
      </c>
    </row>
    <row r="17" spans="1:66" ht="16.7" customHeight="1">
      <c r="A17" s="179" t="s">
        <v>146</v>
      </c>
      <c r="B17" s="311">
        <f t="shared" si="4"/>
        <v>1535</v>
      </c>
      <c r="C17" s="311">
        <f t="shared" si="4"/>
        <v>831</v>
      </c>
      <c r="D17" s="311">
        <f t="shared" si="4"/>
        <v>704</v>
      </c>
      <c r="E17" s="311">
        <f t="shared" si="23"/>
        <v>40</v>
      </c>
      <c r="F17" s="1236">
        <v>24</v>
      </c>
      <c r="G17" s="1236">
        <v>16</v>
      </c>
      <c r="H17" s="311">
        <f t="shared" si="5"/>
        <v>381</v>
      </c>
      <c r="I17" s="1267">
        <v>247</v>
      </c>
      <c r="J17" s="1267">
        <v>134</v>
      </c>
      <c r="K17" s="311">
        <f t="shared" si="6"/>
        <v>2</v>
      </c>
      <c r="L17" s="1236">
        <v>1</v>
      </c>
      <c r="M17" s="1236">
        <v>1</v>
      </c>
      <c r="N17" s="311">
        <f t="shared" si="7"/>
        <v>62</v>
      </c>
      <c r="O17" s="1236">
        <v>34</v>
      </c>
      <c r="P17" s="1236">
        <v>28</v>
      </c>
      <c r="Q17" s="311">
        <f t="shared" si="8"/>
        <v>24</v>
      </c>
      <c r="R17" s="1236">
        <v>10</v>
      </c>
      <c r="S17" s="1236">
        <v>14</v>
      </c>
      <c r="T17" s="311">
        <f t="shared" si="9"/>
        <v>65</v>
      </c>
      <c r="U17" s="1236">
        <v>26</v>
      </c>
      <c r="V17" s="1236">
        <v>39</v>
      </c>
      <c r="W17" s="321" t="s">
        <v>1127</v>
      </c>
      <c r="X17" s="179" t="s">
        <v>146</v>
      </c>
      <c r="Y17" s="311">
        <f t="shared" si="10"/>
        <v>0</v>
      </c>
      <c r="Z17" s="1236">
        <v>0</v>
      </c>
      <c r="AA17" s="1236">
        <v>0</v>
      </c>
      <c r="AB17" s="311">
        <f t="shared" si="11"/>
        <v>0</v>
      </c>
      <c r="AC17" s="1236">
        <v>0</v>
      </c>
      <c r="AD17" s="1236">
        <v>0</v>
      </c>
      <c r="AE17" s="311">
        <f t="shared" si="12"/>
        <v>340</v>
      </c>
      <c r="AF17" s="1236">
        <v>140</v>
      </c>
      <c r="AG17" s="1236">
        <v>200</v>
      </c>
      <c r="AH17" s="311">
        <f t="shared" si="13"/>
        <v>205</v>
      </c>
      <c r="AI17" s="1267">
        <v>116</v>
      </c>
      <c r="AJ17" s="1267">
        <v>89</v>
      </c>
      <c r="AK17" s="311">
        <f t="shared" si="14"/>
        <v>66</v>
      </c>
      <c r="AL17" s="1267">
        <v>45</v>
      </c>
      <c r="AM17" s="1267">
        <v>21</v>
      </c>
      <c r="AN17" s="311">
        <f t="shared" si="15"/>
        <v>3</v>
      </c>
      <c r="AO17" s="1236">
        <v>2</v>
      </c>
      <c r="AP17" s="1236">
        <v>1</v>
      </c>
      <c r="AQ17" s="311">
        <f t="shared" si="16"/>
        <v>2</v>
      </c>
      <c r="AR17" s="1236">
        <v>0</v>
      </c>
      <c r="AS17" s="1236">
        <v>2</v>
      </c>
      <c r="AT17" s="311">
        <f t="shared" si="17"/>
        <v>41</v>
      </c>
      <c r="AU17" s="1236">
        <v>13</v>
      </c>
      <c r="AV17" s="1236">
        <v>28</v>
      </c>
      <c r="AW17" s="321" t="s">
        <v>1127</v>
      </c>
      <c r="AX17" s="179" t="s">
        <v>146</v>
      </c>
      <c r="AY17" s="311">
        <f t="shared" si="18"/>
        <v>0</v>
      </c>
      <c r="AZ17" s="1236">
        <v>0</v>
      </c>
      <c r="BA17" s="1236">
        <v>0</v>
      </c>
      <c r="BB17" s="311">
        <f t="shared" si="19"/>
        <v>3</v>
      </c>
      <c r="BC17" s="1236">
        <v>2</v>
      </c>
      <c r="BD17" s="1236">
        <v>1</v>
      </c>
      <c r="BE17" s="311">
        <f t="shared" si="20"/>
        <v>2</v>
      </c>
      <c r="BF17" s="1267">
        <v>0</v>
      </c>
      <c r="BG17" s="1267">
        <v>2</v>
      </c>
      <c r="BH17" s="311">
        <f t="shared" si="21"/>
        <v>156</v>
      </c>
      <c r="BI17" s="1236">
        <v>67</v>
      </c>
      <c r="BJ17" s="1236">
        <v>89</v>
      </c>
      <c r="BK17" s="311">
        <f t="shared" si="22"/>
        <v>143</v>
      </c>
      <c r="BL17" s="1236">
        <v>104</v>
      </c>
      <c r="BM17" s="1236">
        <v>39</v>
      </c>
      <c r="BN17" s="321" t="s">
        <v>1127</v>
      </c>
    </row>
    <row r="18" spans="1:66" ht="16.7" customHeight="1">
      <c r="A18" s="179" t="s">
        <v>147</v>
      </c>
      <c r="B18" s="311">
        <f t="shared" ref="B18:B24" si="24">E18+H18+K18+N18+Q18+T18+Y18+AB18+AE18+AH18+AK18+AN18+AQ18+AT18+AY18+BB18+BE18+BH18+BK18</f>
        <v>1650</v>
      </c>
      <c r="C18" s="311">
        <f t="shared" ref="C18:C24" si="25">F18+I18+L18+O18+R18+U18+Z18+AC18+AF18+AI18+AL18+AO18+AR18+AU18+AZ18+BC18+BF18+BI18+BL18</f>
        <v>879</v>
      </c>
      <c r="D18" s="311">
        <f t="shared" ref="D18:D24" si="26">G18+J18+M18+P18+S18+V18+AA18+AD18+AG18+AJ18+AM18+AP18+AS18+AV18+BA18+BD18+BG18+BJ18+BM18</f>
        <v>771</v>
      </c>
      <c r="E18" s="311">
        <f t="shared" si="23"/>
        <v>42</v>
      </c>
      <c r="F18" s="1236">
        <v>20</v>
      </c>
      <c r="G18" s="1236">
        <v>22</v>
      </c>
      <c r="H18" s="311">
        <f t="shared" si="5"/>
        <v>424</v>
      </c>
      <c r="I18" s="1267">
        <v>252</v>
      </c>
      <c r="J18" s="1267">
        <v>172</v>
      </c>
      <c r="K18" s="311">
        <f t="shared" si="6"/>
        <v>6</v>
      </c>
      <c r="L18" s="1236">
        <v>2</v>
      </c>
      <c r="M18" s="1236">
        <v>4</v>
      </c>
      <c r="N18" s="311">
        <f t="shared" si="7"/>
        <v>58</v>
      </c>
      <c r="O18" s="1236">
        <v>27</v>
      </c>
      <c r="P18" s="1236">
        <v>31</v>
      </c>
      <c r="Q18" s="311">
        <f t="shared" si="8"/>
        <v>21</v>
      </c>
      <c r="R18" s="1236">
        <v>6</v>
      </c>
      <c r="S18" s="1236">
        <v>15</v>
      </c>
      <c r="T18" s="311">
        <f t="shared" si="9"/>
        <v>63</v>
      </c>
      <c r="U18" s="1236">
        <v>31</v>
      </c>
      <c r="V18" s="1236">
        <v>32</v>
      </c>
      <c r="W18" s="321" t="s">
        <v>1128</v>
      </c>
      <c r="X18" s="179" t="s">
        <v>147</v>
      </c>
      <c r="Y18" s="311">
        <f t="shared" si="10"/>
        <v>0</v>
      </c>
      <c r="Z18" s="1236">
        <v>0</v>
      </c>
      <c r="AA18" s="1236">
        <v>0</v>
      </c>
      <c r="AB18" s="311">
        <f t="shared" si="11"/>
        <v>0</v>
      </c>
      <c r="AC18" s="1236">
        <v>0</v>
      </c>
      <c r="AD18" s="1236">
        <v>0</v>
      </c>
      <c r="AE18" s="311">
        <f t="shared" si="12"/>
        <v>345</v>
      </c>
      <c r="AF18" s="1236">
        <v>134</v>
      </c>
      <c r="AG18" s="1236">
        <v>211</v>
      </c>
      <c r="AH18" s="311">
        <f t="shared" si="13"/>
        <v>174</v>
      </c>
      <c r="AI18" s="1267">
        <v>92</v>
      </c>
      <c r="AJ18" s="1267">
        <v>82</v>
      </c>
      <c r="AK18" s="311">
        <f t="shared" si="14"/>
        <v>60</v>
      </c>
      <c r="AL18" s="1267">
        <v>36</v>
      </c>
      <c r="AM18" s="1267">
        <v>24</v>
      </c>
      <c r="AN18" s="311">
        <f t="shared" si="15"/>
        <v>1</v>
      </c>
      <c r="AO18" s="1236">
        <v>0</v>
      </c>
      <c r="AP18" s="1236">
        <v>1</v>
      </c>
      <c r="AQ18" s="311">
        <f t="shared" si="16"/>
        <v>2</v>
      </c>
      <c r="AR18" s="1236">
        <v>1</v>
      </c>
      <c r="AS18" s="1236">
        <v>1</v>
      </c>
      <c r="AT18" s="311">
        <f t="shared" si="17"/>
        <v>39</v>
      </c>
      <c r="AU18" s="1236">
        <v>13</v>
      </c>
      <c r="AV18" s="1236">
        <v>26</v>
      </c>
      <c r="AW18" s="321" t="s">
        <v>1128</v>
      </c>
      <c r="AX18" s="179" t="s">
        <v>147</v>
      </c>
      <c r="AY18" s="311">
        <f t="shared" si="18"/>
        <v>0</v>
      </c>
      <c r="AZ18" s="1236">
        <v>0</v>
      </c>
      <c r="BA18" s="1236">
        <v>0</v>
      </c>
      <c r="BB18" s="311">
        <f t="shared" si="19"/>
        <v>8</v>
      </c>
      <c r="BC18" s="1236">
        <v>8</v>
      </c>
      <c r="BD18" s="1236">
        <v>0</v>
      </c>
      <c r="BE18" s="311">
        <f t="shared" si="20"/>
        <v>8</v>
      </c>
      <c r="BF18" s="1267">
        <v>2</v>
      </c>
      <c r="BG18" s="1267">
        <v>6</v>
      </c>
      <c r="BH18" s="311">
        <f t="shared" si="21"/>
        <v>178</v>
      </c>
      <c r="BI18" s="1236">
        <v>86</v>
      </c>
      <c r="BJ18" s="1236">
        <v>92</v>
      </c>
      <c r="BK18" s="311">
        <f t="shared" si="22"/>
        <v>221</v>
      </c>
      <c r="BL18" s="1236">
        <v>169</v>
      </c>
      <c r="BM18" s="1236">
        <v>52</v>
      </c>
      <c r="BN18" s="321" t="s">
        <v>1128</v>
      </c>
    </row>
    <row r="19" spans="1:66" ht="16.7" customHeight="1">
      <c r="A19" s="179" t="s">
        <v>148</v>
      </c>
      <c r="B19" s="311">
        <f t="shared" si="24"/>
        <v>1057</v>
      </c>
      <c r="C19" s="311">
        <f t="shared" si="25"/>
        <v>552</v>
      </c>
      <c r="D19" s="311">
        <f t="shared" si="26"/>
        <v>505</v>
      </c>
      <c r="E19" s="311">
        <f t="shared" si="23"/>
        <v>24</v>
      </c>
      <c r="F19" s="1236">
        <v>11</v>
      </c>
      <c r="G19" s="1236">
        <v>13</v>
      </c>
      <c r="H19" s="311">
        <f t="shared" si="5"/>
        <v>262</v>
      </c>
      <c r="I19" s="1267">
        <v>173</v>
      </c>
      <c r="J19" s="1267">
        <v>89</v>
      </c>
      <c r="K19" s="311">
        <f t="shared" si="6"/>
        <v>4</v>
      </c>
      <c r="L19" s="1236">
        <v>0</v>
      </c>
      <c r="M19" s="1236">
        <v>4</v>
      </c>
      <c r="N19" s="311">
        <f t="shared" si="7"/>
        <v>41</v>
      </c>
      <c r="O19" s="1236">
        <v>20</v>
      </c>
      <c r="P19" s="1236">
        <v>21</v>
      </c>
      <c r="Q19" s="311">
        <f t="shared" si="8"/>
        <v>14</v>
      </c>
      <c r="R19" s="1236">
        <v>6</v>
      </c>
      <c r="S19" s="1236">
        <v>8</v>
      </c>
      <c r="T19" s="311">
        <f t="shared" si="9"/>
        <v>55</v>
      </c>
      <c r="U19" s="1236">
        <v>28</v>
      </c>
      <c r="V19" s="1236">
        <v>27</v>
      </c>
      <c r="W19" s="321" t="s">
        <v>1129</v>
      </c>
      <c r="X19" s="179" t="s">
        <v>148</v>
      </c>
      <c r="Y19" s="311">
        <f t="shared" si="10"/>
        <v>0</v>
      </c>
      <c r="Z19" s="1236">
        <v>0</v>
      </c>
      <c r="AA19" s="1236">
        <v>0</v>
      </c>
      <c r="AB19" s="311">
        <f t="shared" si="11"/>
        <v>0</v>
      </c>
      <c r="AC19" s="1236">
        <v>0</v>
      </c>
      <c r="AD19" s="1236">
        <v>0</v>
      </c>
      <c r="AE19" s="311">
        <f t="shared" si="12"/>
        <v>200</v>
      </c>
      <c r="AF19" s="1236">
        <v>83</v>
      </c>
      <c r="AG19" s="1236">
        <v>117</v>
      </c>
      <c r="AH19" s="311">
        <f t="shared" si="13"/>
        <v>163</v>
      </c>
      <c r="AI19" s="1267">
        <v>86</v>
      </c>
      <c r="AJ19" s="1267">
        <v>77</v>
      </c>
      <c r="AK19" s="311">
        <f t="shared" si="14"/>
        <v>53</v>
      </c>
      <c r="AL19" s="1267">
        <v>22</v>
      </c>
      <c r="AM19" s="1267">
        <v>31</v>
      </c>
      <c r="AN19" s="311">
        <f t="shared" si="15"/>
        <v>4</v>
      </c>
      <c r="AO19" s="1236">
        <v>0</v>
      </c>
      <c r="AP19" s="1236">
        <v>4</v>
      </c>
      <c r="AQ19" s="311">
        <f t="shared" si="16"/>
        <v>5</v>
      </c>
      <c r="AR19" s="1236">
        <v>1</v>
      </c>
      <c r="AS19" s="1236">
        <v>4</v>
      </c>
      <c r="AT19" s="311">
        <f t="shared" si="17"/>
        <v>12</v>
      </c>
      <c r="AU19" s="1236">
        <v>5</v>
      </c>
      <c r="AV19" s="1236">
        <v>7</v>
      </c>
      <c r="AW19" s="321" t="s">
        <v>1129</v>
      </c>
      <c r="AX19" s="179" t="s">
        <v>148</v>
      </c>
      <c r="AY19" s="311">
        <f t="shared" si="18"/>
        <v>0</v>
      </c>
      <c r="AZ19" s="1236">
        <v>0</v>
      </c>
      <c r="BA19" s="1236">
        <v>0</v>
      </c>
      <c r="BB19" s="311">
        <f t="shared" si="19"/>
        <v>0</v>
      </c>
      <c r="BC19" s="1236">
        <v>0</v>
      </c>
      <c r="BD19" s="1236">
        <v>0</v>
      </c>
      <c r="BE19" s="311">
        <f t="shared" si="20"/>
        <v>0</v>
      </c>
      <c r="BF19" s="1267">
        <v>0</v>
      </c>
      <c r="BG19" s="1267">
        <v>0</v>
      </c>
      <c r="BH19" s="311">
        <f t="shared" si="21"/>
        <v>144</v>
      </c>
      <c r="BI19" s="1236">
        <v>71</v>
      </c>
      <c r="BJ19" s="1236">
        <v>73</v>
      </c>
      <c r="BK19" s="311">
        <f t="shared" si="22"/>
        <v>76</v>
      </c>
      <c r="BL19" s="1236">
        <v>46</v>
      </c>
      <c r="BM19" s="1236">
        <v>30</v>
      </c>
      <c r="BN19" s="321" t="s">
        <v>1129</v>
      </c>
    </row>
    <row r="20" spans="1:66" ht="16.7" customHeight="1">
      <c r="A20" s="179" t="s">
        <v>149</v>
      </c>
      <c r="B20" s="311">
        <f t="shared" si="24"/>
        <v>1128</v>
      </c>
      <c r="C20" s="311">
        <f t="shared" si="25"/>
        <v>616</v>
      </c>
      <c r="D20" s="311">
        <f t="shared" si="26"/>
        <v>512</v>
      </c>
      <c r="E20" s="311">
        <f t="shared" si="23"/>
        <v>31</v>
      </c>
      <c r="F20" s="1236">
        <v>12</v>
      </c>
      <c r="G20" s="1236">
        <v>19</v>
      </c>
      <c r="H20" s="311">
        <f t="shared" si="5"/>
        <v>274</v>
      </c>
      <c r="I20" s="1267">
        <v>180</v>
      </c>
      <c r="J20" s="1267">
        <v>94</v>
      </c>
      <c r="K20" s="311">
        <f t="shared" si="6"/>
        <v>1</v>
      </c>
      <c r="L20" s="1236">
        <v>0</v>
      </c>
      <c r="M20" s="1236">
        <v>1</v>
      </c>
      <c r="N20" s="311">
        <f t="shared" si="7"/>
        <v>48</v>
      </c>
      <c r="O20" s="1236">
        <v>23</v>
      </c>
      <c r="P20" s="1236">
        <v>25</v>
      </c>
      <c r="Q20" s="311">
        <f t="shared" si="8"/>
        <v>14</v>
      </c>
      <c r="R20" s="1236">
        <v>8</v>
      </c>
      <c r="S20" s="1236">
        <v>6</v>
      </c>
      <c r="T20" s="311">
        <f t="shared" si="9"/>
        <v>45</v>
      </c>
      <c r="U20" s="1236">
        <v>22</v>
      </c>
      <c r="V20" s="1236">
        <v>23</v>
      </c>
      <c r="W20" s="321" t="s">
        <v>1130</v>
      </c>
      <c r="X20" s="179" t="s">
        <v>149</v>
      </c>
      <c r="Y20" s="311">
        <f t="shared" si="10"/>
        <v>0</v>
      </c>
      <c r="Z20" s="1236">
        <v>0</v>
      </c>
      <c r="AA20" s="1236">
        <v>0</v>
      </c>
      <c r="AB20" s="311">
        <f t="shared" si="11"/>
        <v>0</v>
      </c>
      <c r="AC20" s="1236">
        <v>0</v>
      </c>
      <c r="AD20" s="1236">
        <v>0</v>
      </c>
      <c r="AE20" s="311">
        <f t="shared" si="12"/>
        <v>298</v>
      </c>
      <c r="AF20" s="1236">
        <v>136</v>
      </c>
      <c r="AG20" s="1236">
        <v>162</v>
      </c>
      <c r="AH20" s="311">
        <f t="shared" si="13"/>
        <v>145</v>
      </c>
      <c r="AI20" s="1267">
        <v>77</v>
      </c>
      <c r="AJ20" s="1267">
        <v>68</v>
      </c>
      <c r="AK20" s="311">
        <f t="shared" si="14"/>
        <v>47</v>
      </c>
      <c r="AL20" s="1267">
        <v>26</v>
      </c>
      <c r="AM20" s="1267">
        <v>21</v>
      </c>
      <c r="AN20" s="311">
        <f t="shared" si="15"/>
        <v>1</v>
      </c>
      <c r="AO20" s="1236">
        <v>1</v>
      </c>
      <c r="AP20" s="1236">
        <v>0</v>
      </c>
      <c r="AQ20" s="311">
        <f t="shared" si="16"/>
        <v>6</v>
      </c>
      <c r="AR20" s="1236">
        <v>3</v>
      </c>
      <c r="AS20" s="1236">
        <v>3</v>
      </c>
      <c r="AT20" s="311">
        <f t="shared" si="17"/>
        <v>19</v>
      </c>
      <c r="AU20" s="1236">
        <v>9</v>
      </c>
      <c r="AV20" s="1274">
        <v>10</v>
      </c>
      <c r="AW20" s="321" t="s">
        <v>1130</v>
      </c>
      <c r="AX20" s="179" t="s">
        <v>149</v>
      </c>
      <c r="AY20" s="311">
        <f t="shared" si="18"/>
        <v>0</v>
      </c>
      <c r="AZ20" s="1236">
        <v>0</v>
      </c>
      <c r="BA20" s="1236">
        <v>0</v>
      </c>
      <c r="BB20" s="311">
        <f t="shared" si="19"/>
        <v>0</v>
      </c>
      <c r="BC20" s="1236">
        <v>0</v>
      </c>
      <c r="BD20" s="1236">
        <v>0</v>
      </c>
      <c r="BE20" s="311">
        <f t="shared" si="20"/>
        <v>0</v>
      </c>
      <c r="BF20" s="1267">
        <v>0</v>
      </c>
      <c r="BG20" s="1267">
        <v>0</v>
      </c>
      <c r="BH20" s="311">
        <f t="shared" si="21"/>
        <v>107</v>
      </c>
      <c r="BI20" s="1236">
        <v>54</v>
      </c>
      <c r="BJ20" s="1236">
        <v>53</v>
      </c>
      <c r="BK20" s="311">
        <f t="shared" si="22"/>
        <v>92</v>
      </c>
      <c r="BL20" s="1236">
        <v>65</v>
      </c>
      <c r="BM20" s="1236">
        <v>27</v>
      </c>
      <c r="BN20" s="321" t="s">
        <v>1130</v>
      </c>
    </row>
    <row r="21" spans="1:66" ht="16.7" customHeight="1">
      <c r="A21" s="179" t="s">
        <v>150</v>
      </c>
      <c r="B21" s="311">
        <f t="shared" si="24"/>
        <v>1191</v>
      </c>
      <c r="C21" s="311">
        <f t="shared" si="25"/>
        <v>646</v>
      </c>
      <c r="D21" s="311">
        <f t="shared" si="26"/>
        <v>545</v>
      </c>
      <c r="E21" s="311">
        <f t="shared" si="23"/>
        <v>30</v>
      </c>
      <c r="F21" s="1236">
        <v>17</v>
      </c>
      <c r="G21" s="1236">
        <v>13</v>
      </c>
      <c r="H21" s="311">
        <f t="shared" si="5"/>
        <v>343</v>
      </c>
      <c r="I21" s="1267">
        <v>225</v>
      </c>
      <c r="J21" s="1267">
        <v>118</v>
      </c>
      <c r="K21" s="311">
        <f t="shared" si="6"/>
        <v>8</v>
      </c>
      <c r="L21" s="1236">
        <v>3</v>
      </c>
      <c r="M21" s="1236">
        <v>5</v>
      </c>
      <c r="N21" s="311">
        <f t="shared" si="7"/>
        <v>44</v>
      </c>
      <c r="O21" s="1236">
        <v>19</v>
      </c>
      <c r="P21" s="1236">
        <v>25</v>
      </c>
      <c r="Q21" s="311">
        <f t="shared" si="8"/>
        <v>23</v>
      </c>
      <c r="R21" s="1236">
        <v>10</v>
      </c>
      <c r="S21" s="1236">
        <v>13</v>
      </c>
      <c r="T21" s="311">
        <f t="shared" si="9"/>
        <v>47</v>
      </c>
      <c r="U21" s="1236">
        <v>17</v>
      </c>
      <c r="V21" s="1236">
        <v>30</v>
      </c>
      <c r="W21" s="321" t="s">
        <v>1131</v>
      </c>
      <c r="X21" s="179" t="s">
        <v>150</v>
      </c>
      <c r="Y21" s="311">
        <f t="shared" si="10"/>
        <v>0</v>
      </c>
      <c r="Z21" s="1236">
        <v>0</v>
      </c>
      <c r="AA21" s="1236">
        <v>0</v>
      </c>
      <c r="AB21" s="311">
        <f t="shared" si="11"/>
        <v>0</v>
      </c>
      <c r="AC21" s="1236">
        <v>0</v>
      </c>
      <c r="AD21" s="1236">
        <v>0</v>
      </c>
      <c r="AE21" s="311">
        <f t="shared" si="12"/>
        <v>220</v>
      </c>
      <c r="AF21" s="1236">
        <v>96</v>
      </c>
      <c r="AG21" s="1236">
        <v>124</v>
      </c>
      <c r="AH21" s="311">
        <f t="shared" si="13"/>
        <v>159</v>
      </c>
      <c r="AI21" s="1267">
        <v>94</v>
      </c>
      <c r="AJ21" s="1267">
        <v>65</v>
      </c>
      <c r="AK21" s="311">
        <f t="shared" si="14"/>
        <v>62</v>
      </c>
      <c r="AL21" s="1267">
        <v>37</v>
      </c>
      <c r="AM21" s="1267">
        <v>25</v>
      </c>
      <c r="AN21" s="311">
        <f t="shared" si="15"/>
        <v>8</v>
      </c>
      <c r="AO21" s="1236">
        <v>3</v>
      </c>
      <c r="AP21" s="1236">
        <v>5</v>
      </c>
      <c r="AQ21" s="311">
        <f t="shared" si="16"/>
        <v>6</v>
      </c>
      <c r="AR21" s="1236">
        <v>3</v>
      </c>
      <c r="AS21" s="1236">
        <v>3</v>
      </c>
      <c r="AT21" s="311">
        <f t="shared" si="17"/>
        <v>27</v>
      </c>
      <c r="AU21" s="1236">
        <v>10</v>
      </c>
      <c r="AV21" s="1274">
        <v>17</v>
      </c>
      <c r="AW21" s="321" t="s">
        <v>1131</v>
      </c>
      <c r="AX21" s="179" t="s">
        <v>150</v>
      </c>
      <c r="AY21" s="311">
        <f t="shared" si="18"/>
        <v>0</v>
      </c>
      <c r="AZ21" s="1236">
        <v>0</v>
      </c>
      <c r="BA21" s="1236">
        <v>0</v>
      </c>
      <c r="BB21" s="311">
        <f t="shared" si="19"/>
        <v>2</v>
      </c>
      <c r="BC21" s="1236">
        <v>2</v>
      </c>
      <c r="BD21" s="1236">
        <v>0</v>
      </c>
      <c r="BE21" s="311">
        <f t="shared" si="20"/>
        <v>2</v>
      </c>
      <c r="BF21" s="1267">
        <v>2</v>
      </c>
      <c r="BG21" s="1267">
        <v>0</v>
      </c>
      <c r="BH21" s="311">
        <f t="shared" si="21"/>
        <v>114</v>
      </c>
      <c r="BI21" s="1236">
        <v>51</v>
      </c>
      <c r="BJ21" s="1236">
        <v>63</v>
      </c>
      <c r="BK21" s="311">
        <f t="shared" si="22"/>
        <v>96</v>
      </c>
      <c r="BL21" s="1236">
        <v>57</v>
      </c>
      <c r="BM21" s="1236">
        <v>39</v>
      </c>
      <c r="BN21" s="321" t="s">
        <v>1131</v>
      </c>
    </row>
    <row r="22" spans="1:66" ht="16.7" customHeight="1">
      <c r="A22" s="179" t="s">
        <v>151</v>
      </c>
      <c r="B22" s="311">
        <f t="shared" si="24"/>
        <v>817</v>
      </c>
      <c r="C22" s="311">
        <f t="shared" si="25"/>
        <v>446</v>
      </c>
      <c r="D22" s="311">
        <f t="shared" si="26"/>
        <v>371</v>
      </c>
      <c r="E22" s="311">
        <f t="shared" si="23"/>
        <v>16</v>
      </c>
      <c r="F22" s="1236">
        <v>8</v>
      </c>
      <c r="G22" s="1236">
        <v>8</v>
      </c>
      <c r="H22" s="311">
        <f t="shared" si="5"/>
        <v>248</v>
      </c>
      <c r="I22" s="1267">
        <v>158</v>
      </c>
      <c r="J22" s="1267">
        <v>90</v>
      </c>
      <c r="K22" s="311">
        <f t="shared" si="6"/>
        <v>0</v>
      </c>
      <c r="L22" s="1236">
        <v>0</v>
      </c>
      <c r="M22" s="1236">
        <v>0</v>
      </c>
      <c r="N22" s="311">
        <f t="shared" si="7"/>
        <v>24</v>
      </c>
      <c r="O22" s="1236">
        <v>8</v>
      </c>
      <c r="P22" s="1236">
        <v>16</v>
      </c>
      <c r="Q22" s="311">
        <f t="shared" si="8"/>
        <v>8</v>
      </c>
      <c r="R22" s="1236">
        <v>2</v>
      </c>
      <c r="S22" s="1236">
        <v>6</v>
      </c>
      <c r="T22" s="311">
        <f t="shared" si="9"/>
        <v>15</v>
      </c>
      <c r="U22" s="1236">
        <v>8</v>
      </c>
      <c r="V22" s="1236">
        <v>7</v>
      </c>
      <c r="W22" s="321" t="s">
        <v>1132</v>
      </c>
      <c r="X22" s="179" t="s">
        <v>151</v>
      </c>
      <c r="Y22" s="311">
        <f t="shared" si="10"/>
        <v>0</v>
      </c>
      <c r="Z22" s="1236">
        <v>0</v>
      </c>
      <c r="AA22" s="1236">
        <v>0</v>
      </c>
      <c r="AB22" s="311">
        <f t="shared" si="11"/>
        <v>0</v>
      </c>
      <c r="AC22" s="1236">
        <v>0</v>
      </c>
      <c r="AD22" s="1236">
        <v>0</v>
      </c>
      <c r="AE22" s="311">
        <f t="shared" si="12"/>
        <v>200</v>
      </c>
      <c r="AF22" s="1236">
        <v>85</v>
      </c>
      <c r="AG22" s="1236">
        <v>115</v>
      </c>
      <c r="AH22" s="311">
        <f t="shared" si="13"/>
        <v>128</v>
      </c>
      <c r="AI22" s="1267">
        <v>82</v>
      </c>
      <c r="AJ22" s="1267">
        <v>46</v>
      </c>
      <c r="AK22" s="311">
        <f t="shared" si="14"/>
        <v>36</v>
      </c>
      <c r="AL22" s="1267">
        <v>19</v>
      </c>
      <c r="AM22" s="1267">
        <v>17</v>
      </c>
      <c r="AN22" s="311">
        <f t="shared" si="15"/>
        <v>1</v>
      </c>
      <c r="AO22" s="1236">
        <v>0</v>
      </c>
      <c r="AP22" s="1236">
        <v>1</v>
      </c>
      <c r="AQ22" s="311">
        <f t="shared" si="16"/>
        <v>1</v>
      </c>
      <c r="AR22" s="1236">
        <v>1</v>
      </c>
      <c r="AS22" s="1236">
        <v>0</v>
      </c>
      <c r="AT22" s="311">
        <f t="shared" si="17"/>
        <v>22</v>
      </c>
      <c r="AU22" s="1236">
        <v>5</v>
      </c>
      <c r="AV22" s="1236">
        <v>17</v>
      </c>
      <c r="AW22" s="321" t="s">
        <v>1132</v>
      </c>
      <c r="AX22" s="179" t="s">
        <v>151</v>
      </c>
      <c r="AY22" s="311">
        <f t="shared" si="18"/>
        <v>0</v>
      </c>
      <c r="AZ22" s="1236">
        <v>0</v>
      </c>
      <c r="BA22" s="1236">
        <v>0</v>
      </c>
      <c r="BB22" s="311">
        <f t="shared" si="19"/>
        <v>1</v>
      </c>
      <c r="BC22" s="1236">
        <v>1</v>
      </c>
      <c r="BD22" s="1236">
        <v>0</v>
      </c>
      <c r="BE22" s="311">
        <f t="shared" si="20"/>
        <v>1</v>
      </c>
      <c r="BF22" s="1267">
        <v>0</v>
      </c>
      <c r="BG22" s="1267">
        <v>1</v>
      </c>
      <c r="BH22" s="311">
        <f t="shared" si="21"/>
        <v>51</v>
      </c>
      <c r="BI22" s="1236">
        <v>22</v>
      </c>
      <c r="BJ22" s="1236">
        <v>29</v>
      </c>
      <c r="BK22" s="311">
        <f t="shared" si="22"/>
        <v>65</v>
      </c>
      <c r="BL22" s="1236">
        <v>47</v>
      </c>
      <c r="BM22" s="1236">
        <v>18</v>
      </c>
      <c r="BN22" s="321" t="s">
        <v>1132</v>
      </c>
    </row>
    <row r="23" spans="1:66" ht="16.7" customHeight="1">
      <c r="A23" s="179" t="s">
        <v>152</v>
      </c>
      <c r="B23" s="311">
        <f t="shared" si="24"/>
        <v>1460</v>
      </c>
      <c r="C23" s="311">
        <f t="shared" si="25"/>
        <v>790</v>
      </c>
      <c r="D23" s="311">
        <f t="shared" si="26"/>
        <v>670</v>
      </c>
      <c r="E23" s="311">
        <f t="shared" si="23"/>
        <v>36</v>
      </c>
      <c r="F23" s="1236">
        <v>17</v>
      </c>
      <c r="G23" s="1236">
        <v>19</v>
      </c>
      <c r="H23" s="311">
        <f t="shared" si="5"/>
        <v>384</v>
      </c>
      <c r="I23" s="1267">
        <v>230</v>
      </c>
      <c r="J23" s="1267">
        <v>154</v>
      </c>
      <c r="K23" s="311">
        <f t="shared" si="6"/>
        <v>5</v>
      </c>
      <c r="L23" s="1236">
        <v>3</v>
      </c>
      <c r="M23" s="1236">
        <v>2</v>
      </c>
      <c r="N23" s="311">
        <f t="shared" si="7"/>
        <v>52</v>
      </c>
      <c r="O23" s="1236">
        <v>22</v>
      </c>
      <c r="P23" s="1236">
        <v>30</v>
      </c>
      <c r="Q23" s="311">
        <f t="shared" si="8"/>
        <v>22</v>
      </c>
      <c r="R23" s="1236">
        <v>8</v>
      </c>
      <c r="S23" s="1236">
        <v>14</v>
      </c>
      <c r="T23" s="311">
        <f t="shared" si="9"/>
        <v>70</v>
      </c>
      <c r="U23" s="1236">
        <v>32</v>
      </c>
      <c r="V23" s="1236">
        <v>38</v>
      </c>
      <c r="W23" s="321" t="s">
        <v>1133</v>
      </c>
      <c r="X23" s="179" t="s">
        <v>152</v>
      </c>
      <c r="Y23" s="311">
        <f t="shared" si="10"/>
        <v>0</v>
      </c>
      <c r="Z23" s="1236">
        <v>0</v>
      </c>
      <c r="AA23" s="1236">
        <v>0</v>
      </c>
      <c r="AB23" s="311">
        <f t="shared" si="11"/>
        <v>0</v>
      </c>
      <c r="AC23" s="1236">
        <v>0</v>
      </c>
      <c r="AD23" s="1236">
        <v>0</v>
      </c>
      <c r="AE23" s="311">
        <f t="shared" si="12"/>
        <v>306</v>
      </c>
      <c r="AF23" s="1236">
        <v>132</v>
      </c>
      <c r="AG23" s="1236">
        <v>174</v>
      </c>
      <c r="AH23" s="311">
        <f t="shared" si="13"/>
        <v>179</v>
      </c>
      <c r="AI23" s="1267">
        <v>97</v>
      </c>
      <c r="AJ23" s="1267">
        <v>82</v>
      </c>
      <c r="AK23" s="311">
        <f t="shared" si="14"/>
        <v>55</v>
      </c>
      <c r="AL23" s="1267">
        <v>36</v>
      </c>
      <c r="AM23" s="1267">
        <v>19</v>
      </c>
      <c r="AN23" s="311">
        <f t="shared" si="15"/>
        <v>6</v>
      </c>
      <c r="AO23" s="1236">
        <v>3</v>
      </c>
      <c r="AP23" s="1236">
        <v>3</v>
      </c>
      <c r="AQ23" s="311">
        <f t="shared" si="16"/>
        <v>11</v>
      </c>
      <c r="AR23" s="1236">
        <v>1</v>
      </c>
      <c r="AS23" s="1236">
        <v>10</v>
      </c>
      <c r="AT23" s="311">
        <f t="shared" si="17"/>
        <v>36</v>
      </c>
      <c r="AU23" s="1236">
        <v>19</v>
      </c>
      <c r="AV23" s="1236">
        <v>17</v>
      </c>
      <c r="AW23" s="321" t="s">
        <v>1133</v>
      </c>
      <c r="AX23" s="179" t="s">
        <v>152</v>
      </c>
      <c r="AY23" s="311">
        <f t="shared" si="18"/>
        <v>0</v>
      </c>
      <c r="AZ23" s="1236">
        <v>0</v>
      </c>
      <c r="BA23" s="1236">
        <v>0</v>
      </c>
      <c r="BB23" s="311">
        <f t="shared" si="19"/>
        <v>5</v>
      </c>
      <c r="BC23" s="1236">
        <v>4</v>
      </c>
      <c r="BD23" s="1236">
        <v>1</v>
      </c>
      <c r="BE23" s="311">
        <f t="shared" si="20"/>
        <v>4</v>
      </c>
      <c r="BF23" s="1267">
        <v>3</v>
      </c>
      <c r="BG23" s="1267">
        <v>1</v>
      </c>
      <c r="BH23" s="311">
        <f t="shared" si="21"/>
        <v>118</v>
      </c>
      <c r="BI23" s="1236">
        <v>61</v>
      </c>
      <c r="BJ23" s="1236">
        <v>57</v>
      </c>
      <c r="BK23" s="311">
        <f t="shared" si="22"/>
        <v>171</v>
      </c>
      <c r="BL23" s="1236">
        <v>122</v>
      </c>
      <c r="BM23" s="1236">
        <v>49</v>
      </c>
      <c r="BN23" s="321" t="s">
        <v>1133</v>
      </c>
    </row>
    <row r="24" spans="1:66" ht="16.7" customHeight="1">
      <c r="A24" s="179" t="s">
        <v>153</v>
      </c>
      <c r="B24" s="311">
        <f t="shared" si="24"/>
        <v>349</v>
      </c>
      <c r="C24" s="311">
        <f t="shared" si="25"/>
        <v>204</v>
      </c>
      <c r="D24" s="311">
        <f t="shared" si="26"/>
        <v>145</v>
      </c>
      <c r="E24" s="311">
        <f t="shared" si="23"/>
        <v>6</v>
      </c>
      <c r="F24" s="1236">
        <v>3</v>
      </c>
      <c r="G24" s="1236">
        <v>3</v>
      </c>
      <c r="H24" s="311">
        <f t="shared" si="5"/>
        <v>82</v>
      </c>
      <c r="I24" s="1267">
        <v>58</v>
      </c>
      <c r="J24" s="1267">
        <v>24</v>
      </c>
      <c r="K24" s="311">
        <f t="shared" si="6"/>
        <v>0</v>
      </c>
      <c r="L24" s="1236">
        <v>0</v>
      </c>
      <c r="M24" s="1236">
        <v>0</v>
      </c>
      <c r="N24" s="311">
        <f t="shared" si="7"/>
        <v>10</v>
      </c>
      <c r="O24" s="1236">
        <v>7</v>
      </c>
      <c r="P24" s="1236">
        <v>3</v>
      </c>
      <c r="Q24" s="311">
        <f t="shared" si="8"/>
        <v>3</v>
      </c>
      <c r="R24" s="1236">
        <v>2</v>
      </c>
      <c r="S24" s="1236">
        <v>1</v>
      </c>
      <c r="T24" s="311">
        <f t="shared" si="9"/>
        <v>9</v>
      </c>
      <c r="U24" s="1236">
        <v>4</v>
      </c>
      <c r="V24" s="1236">
        <v>5</v>
      </c>
      <c r="W24" s="321" t="s">
        <v>1134</v>
      </c>
      <c r="X24" s="179" t="s">
        <v>153</v>
      </c>
      <c r="Y24" s="311">
        <f t="shared" si="10"/>
        <v>0</v>
      </c>
      <c r="Z24" s="1236">
        <v>0</v>
      </c>
      <c r="AA24" s="1236">
        <v>0</v>
      </c>
      <c r="AB24" s="311">
        <f t="shared" si="11"/>
        <v>0</v>
      </c>
      <c r="AC24" s="1236">
        <v>0</v>
      </c>
      <c r="AD24" s="1236">
        <v>0</v>
      </c>
      <c r="AE24" s="311">
        <f t="shared" si="12"/>
        <v>96</v>
      </c>
      <c r="AF24" s="1236">
        <v>50</v>
      </c>
      <c r="AG24" s="1236">
        <v>46</v>
      </c>
      <c r="AH24" s="311">
        <f t="shared" si="13"/>
        <v>49</v>
      </c>
      <c r="AI24" s="1267">
        <v>28</v>
      </c>
      <c r="AJ24" s="1267">
        <v>21</v>
      </c>
      <c r="AK24" s="311">
        <f t="shared" si="14"/>
        <v>16</v>
      </c>
      <c r="AL24" s="1267">
        <v>12</v>
      </c>
      <c r="AM24" s="1267">
        <v>4</v>
      </c>
      <c r="AN24" s="311">
        <f t="shared" si="15"/>
        <v>1</v>
      </c>
      <c r="AO24" s="1236">
        <v>1</v>
      </c>
      <c r="AP24" s="1236">
        <v>0</v>
      </c>
      <c r="AQ24" s="311">
        <f t="shared" si="16"/>
        <v>1</v>
      </c>
      <c r="AR24" s="1236">
        <v>0</v>
      </c>
      <c r="AS24" s="1236">
        <v>1</v>
      </c>
      <c r="AT24" s="311">
        <f t="shared" si="17"/>
        <v>7</v>
      </c>
      <c r="AU24" s="1236">
        <v>2</v>
      </c>
      <c r="AV24" s="1236">
        <v>5</v>
      </c>
      <c r="AW24" s="321" t="s">
        <v>1134</v>
      </c>
      <c r="AX24" s="179" t="s">
        <v>153</v>
      </c>
      <c r="AY24" s="311">
        <f t="shared" si="18"/>
        <v>0</v>
      </c>
      <c r="AZ24" s="1236">
        <v>0</v>
      </c>
      <c r="BA24" s="1236">
        <v>0</v>
      </c>
      <c r="BB24" s="311">
        <f t="shared" si="19"/>
        <v>1</v>
      </c>
      <c r="BC24" s="1236">
        <v>1</v>
      </c>
      <c r="BD24" s="1236">
        <v>0</v>
      </c>
      <c r="BE24" s="311">
        <f t="shared" si="20"/>
        <v>0</v>
      </c>
      <c r="BF24" s="1267">
        <v>0</v>
      </c>
      <c r="BG24" s="1267">
        <v>0</v>
      </c>
      <c r="BH24" s="311">
        <f t="shared" si="21"/>
        <v>40</v>
      </c>
      <c r="BI24" s="1236">
        <v>18</v>
      </c>
      <c r="BJ24" s="1236">
        <v>22</v>
      </c>
      <c r="BK24" s="311">
        <f t="shared" si="22"/>
        <v>28</v>
      </c>
      <c r="BL24" s="1236">
        <v>18</v>
      </c>
      <c r="BM24" s="1236">
        <v>10</v>
      </c>
      <c r="BN24" s="321" t="s">
        <v>1134</v>
      </c>
    </row>
    <row r="25" spans="1:66" ht="16.7" customHeight="1">
      <c r="A25" s="179" t="s">
        <v>154</v>
      </c>
      <c r="B25" s="311">
        <f t="shared" si="4"/>
        <v>892</v>
      </c>
      <c r="C25" s="311">
        <f t="shared" si="4"/>
        <v>484</v>
      </c>
      <c r="D25" s="311">
        <f t="shared" si="4"/>
        <v>408</v>
      </c>
      <c r="E25" s="311">
        <f t="shared" si="23"/>
        <v>34</v>
      </c>
      <c r="F25" s="1236">
        <v>10</v>
      </c>
      <c r="G25" s="1236">
        <v>24</v>
      </c>
      <c r="H25" s="311">
        <f t="shared" si="5"/>
        <v>249</v>
      </c>
      <c r="I25" s="1267">
        <v>171</v>
      </c>
      <c r="J25" s="1267">
        <v>78</v>
      </c>
      <c r="K25" s="311">
        <f t="shared" si="6"/>
        <v>2</v>
      </c>
      <c r="L25" s="1236">
        <v>0</v>
      </c>
      <c r="M25" s="1236">
        <v>2</v>
      </c>
      <c r="N25" s="311">
        <f t="shared" si="7"/>
        <v>26</v>
      </c>
      <c r="O25" s="1236">
        <v>9</v>
      </c>
      <c r="P25" s="1236">
        <v>17</v>
      </c>
      <c r="Q25" s="311">
        <f t="shared" si="8"/>
        <v>7</v>
      </c>
      <c r="R25" s="1236">
        <v>3</v>
      </c>
      <c r="S25" s="1236">
        <v>4</v>
      </c>
      <c r="T25" s="311">
        <f t="shared" si="9"/>
        <v>39</v>
      </c>
      <c r="U25" s="1236">
        <v>17</v>
      </c>
      <c r="V25" s="1236">
        <v>22</v>
      </c>
      <c r="W25" s="321" t="s">
        <v>1135</v>
      </c>
      <c r="X25" s="179" t="s">
        <v>154</v>
      </c>
      <c r="Y25" s="311">
        <f t="shared" si="10"/>
        <v>0</v>
      </c>
      <c r="Z25" s="1236">
        <v>0</v>
      </c>
      <c r="AA25" s="1236">
        <v>0</v>
      </c>
      <c r="AB25" s="311">
        <f t="shared" si="11"/>
        <v>0</v>
      </c>
      <c r="AC25" s="1236">
        <v>0</v>
      </c>
      <c r="AD25" s="1236">
        <v>0</v>
      </c>
      <c r="AE25" s="311">
        <f t="shared" si="12"/>
        <v>208</v>
      </c>
      <c r="AF25" s="1236">
        <v>91</v>
      </c>
      <c r="AG25" s="1236">
        <v>117</v>
      </c>
      <c r="AH25" s="311">
        <f t="shared" si="13"/>
        <v>150</v>
      </c>
      <c r="AI25" s="1267">
        <v>79</v>
      </c>
      <c r="AJ25" s="1267">
        <v>71</v>
      </c>
      <c r="AK25" s="311">
        <f t="shared" si="14"/>
        <v>31</v>
      </c>
      <c r="AL25" s="1267">
        <v>19</v>
      </c>
      <c r="AM25" s="1267">
        <v>12</v>
      </c>
      <c r="AN25" s="311">
        <f t="shared" si="15"/>
        <v>0</v>
      </c>
      <c r="AO25" s="1236">
        <v>0</v>
      </c>
      <c r="AP25" s="1236">
        <v>0</v>
      </c>
      <c r="AQ25" s="311">
        <f t="shared" si="16"/>
        <v>3</v>
      </c>
      <c r="AR25" s="1236">
        <v>1</v>
      </c>
      <c r="AS25" s="1236">
        <v>2</v>
      </c>
      <c r="AT25" s="311">
        <f t="shared" si="17"/>
        <v>16</v>
      </c>
      <c r="AU25" s="1236">
        <v>8</v>
      </c>
      <c r="AV25" s="1236">
        <v>8</v>
      </c>
      <c r="AW25" s="321" t="s">
        <v>1135</v>
      </c>
      <c r="AX25" s="179" t="s">
        <v>154</v>
      </c>
      <c r="AY25" s="311">
        <f t="shared" si="18"/>
        <v>0</v>
      </c>
      <c r="AZ25" s="1236">
        <v>0</v>
      </c>
      <c r="BA25" s="1236">
        <v>0</v>
      </c>
      <c r="BB25" s="311">
        <f t="shared" si="19"/>
        <v>0</v>
      </c>
      <c r="BC25" s="1236">
        <v>0</v>
      </c>
      <c r="BD25" s="1236">
        <v>0</v>
      </c>
      <c r="BE25" s="311">
        <f t="shared" si="20"/>
        <v>0</v>
      </c>
      <c r="BF25" s="1267">
        <v>0</v>
      </c>
      <c r="BG25" s="1267">
        <v>0</v>
      </c>
      <c r="BH25" s="311">
        <f t="shared" si="21"/>
        <v>57</v>
      </c>
      <c r="BI25" s="1236">
        <v>26</v>
      </c>
      <c r="BJ25" s="1236">
        <v>31</v>
      </c>
      <c r="BK25" s="311">
        <f t="shared" si="22"/>
        <v>70</v>
      </c>
      <c r="BL25" s="1236">
        <v>50</v>
      </c>
      <c r="BM25" s="1236">
        <v>20</v>
      </c>
      <c r="BN25" s="321" t="s">
        <v>1135</v>
      </c>
    </row>
    <row r="26" spans="1:66" ht="16.7" customHeight="1">
      <c r="A26" s="179" t="s">
        <v>155</v>
      </c>
      <c r="B26" s="311">
        <f t="shared" si="4"/>
        <v>366</v>
      </c>
      <c r="C26" s="311">
        <f t="shared" si="4"/>
        <v>207</v>
      </c>
      <c r="D26" s="311">
        <f t="shared" si="4"/>
        <v>159</v>
      </c>
      <c r="E26" s="311">
        <f t="shared" si="23"/>
        <v>22</v>
      </c>
      <c r="F26" s="1236">
        <v>13</v>
      </c>
      <c r="G26" s="1236">
        <v>9</v>
      </c>
      <c r="H26" s="311">
        <f t="shared" si="5"/>
        <v>103</v>
      </c>
      <c r="I26" s="1267">
        <v>69</v>
      </c>
      <c r="J26" s="1267">
        <v>34</v>
      </c>
      <c r="K26" s="311">
        <f t="shared" si="6"/>
        <v>2</v>
      </c>
      <c r="L26" s="1236">
        <v>2</v>
      </c>
      <c r="M26" s="1236">
        <v>0</v>
      </c>
      <c r="N26" s="311">
        <f t="shared" si="7"/>
        <v>11</v>
      </c>
      <c r="O26" s="1236">
        <v>6</v>
      </c>
      <c r="P26" s="1236">
        <v>5</v>
      </c>
      <c r="Q26" s="311">
        <f t="shared" si="8"/>
        <v>1</v>
      </c>
      <c r="R26" s="1236">
        <v>1</v>
      </c>
      <c r="S26" s="1236">
        <v>0</v>
      </c>
      <c r="T26" s="311">
        <f t="shared" si="9"/>
        <v>13</v>
      </c>
      <c r="U26" s="1236">
        <v>6</v>
      </c>
      <c r="V26" s="1236">
        <v>7</v>
      </c>
      <c r="W26" s="321" t="s">
        <v>1136</v>
      </c>
      <c r="X26" s="179" t="s">
        <v>155</v>
      </c>
      <c r="Y26" s="311">
        <f t="shared" si="10"/>
        <v>0</v>
      </c>
      <c r="Z26" s="1236">
        <v>0</v>
      </c>
      <c r="AA26" s="1236">
        <v>0</v>
      </c>
      <c r="AB26" s="311">
        <f t="shared" si="11"/>
        <v>0</v>
      </c>
      <c r="AC26" s="1236">
        <v>0</v>
      </c>
      <c r="AD26" s="1236">
        <v>0</v>
      </c>
      <c r="AE26" s="311">
        <f t="shared" si="12"/>
        <v>76</v>
      </c>
      <c r="AF26" s="1236">
        <v>33</v>
      </c>
      <c r="AG26" s="1236">
        <v>43</v>
      </c>
      <c r="AH26" s="311">
        <f t="shared" si="13"/>
        <v>41</v>
      </c>
      <c r="AI26" s="1267">
        <v>24</v>
      </c>
      <c r="AJ26" s="1267">
        <v>17</v>
      </c>
      <c r="AK26" s="311">
        <f t="shared" si="14"/>
        <v>11</v>
      </c>
      <c r="AL26" s="1267">
        <v>5</v>
      </c>
      <c r="AM26" s="1267">
        <v>6</v>
      </c>
      <c r="AN26" s="311">
        <f t="shared" si="15"/>
        <v>1</v>
      </c>
      <c r="AO26" s="1236">
        <v>0</v>
      </c>
      <c r="AP26" s="1236">
        <v>1</v>
      </c>
      <c r="AQ26" s="311">
        <f t="shared" si="16"/>
        <v>2</v>
      </c>
      <c r="AR26" s="1236">
        <v>0</v>
      </c>
      <c r="AS26" s="1236">
        <v>2</v>
      </c>
      <c r="AT26" s="311">
        <f t="shared" si="17"/>
        <v>11</v>
      </c>
      <c r="AU26" s="1236">
        <v>8</v>
      </c>
      <c r="AV26" s="1274">
        <v>3</v>
      </c>
      <c r="AW26" s="321" t="s">
        <v>1136</v>
      </c>
      <c r="AX26" s="179" t="s">
        <v>155</v>
      </c>
      <c r="AY26" s="311">
        <f t="shared" si="18"/>
        <v>0</v>
      </c>
      <c r="AZ26" s="1236">
        <v>0</v>
      </c>
      <c r="BA26" s="1236">
        <v>0</v>
      </c>
      <c r="BB26" s="311">
        <f t="shared" si="19"/>
        <v>1</v>
      </c>
      <c r="BC26" s="1236">
        <v>1</v>
      </c>
      <c r="BD26" s="1236">
        <v>0</v>
      </c>
      <c r="BE26" s="311">
        <f t="shared" si="20"/>
        <v>0</v>
      </c>
      <c r="BF26" s="1267">
        <v>0</v>
      </c>
      <c r="BG26" s="1267">
        <v>0</v>
      </c>
      <c r="BH26" s="311">
        <f t="shared" si="21"/>
        <v>46</v>
      </c>
      <c r="BI26" s="1236">
        <v>25</v>
      </c>
      <c r="BJ26" s="1236">
        <v>21</v>
      </c>
      <c r="BK26" s="311">
        <f t="shared" si="22"/>
        <v>25</v>
      </c>
      <c r="BL26" s="1236">
        <v>14</v>
      </c>
      <c r="BM26" s="1236">
        <v>11</v>
      </c>
      <c r="BN26" s="321" t="s">
        <v>1136</v>
      </c>
    </row>
    <row r="27" spans="1:66" ht="16.7" customHeight="1">
      <c r="A27" s="179" t="s">
        <v>156</v>
      </c>
      <c r="B27" s="311">
        <f t="shared" si="4"/>
        <v>235</v>
      </c>
      <c r="C27" s="311">
        <f t="shared" si="4"/>
        <v>117</v>
      </c>
      <c r="D27" s="311">
        <f t="shared" si="4"/>
        <v>118</v>
      </c>
      <c r="E27" s="311">
        <f t="shared" si="23"/>
        <v>7</v>
      </c>
      <c r="F27" s="1236">
        <v>3</v>
      </c>
      <c r="G27" s="1236">
        <v>4</v>
      </c>
      <c r="H27" s="311">
        <f t="shared" si="5"/>
        <v>71</v>
      </c>
      <c r="I27" s="1267">
        <v>47</v>
      </c>
      <c r="J27" s="1267">
        <v>24</v>
      </c>
      <c r="K27" s="311">
        <f t="shared" si="6"/>
        <v>1</v>
      </c>
      <c r="L27" s="1236">
        <v>0</v>
      </c>
      <c r="M27" s="1236">
        <v>1</v>
      </c>
      <c r="N27" s="311">
        <f t="shared" si="7"/>
        <v>8</v>
      </c>
      <c r="O27" s="1236">
        <v>1</v>
      </c>
      <c r="P27" s="1236">
        <v>7</v>
      </c>
      <c r="Q27" s="311">
        <f t="shared" si="8"/>
        <v>1</v>
      </c>
      <c r="R27" s="1236">
        <v>0</v>
      </c>
      <c r="S27" s="1236">
        <v>1</v>
      </c>
      <c r="T27" s="311">
        <f t="shared" si="9"/>
        <v>8</v>
      </c>
      <c r="U27" s="1236">
        <v>3</v>
      </c>
      <c r="V27" s="1236">
        <v>5</v>
      </c>
      <c r="W27" s="321" t="s">
        <v>1137</v>
      </c>
      <c r="X27" s="179" t="s">
        <v>156</v>
      </c>
      <c r="Y27" s="311">
        <f t="shared" si="10"/>
        <v>0</v>
      </c>
      <c r="Z27" s="1236">
        <v>0</v>
      </c>
      <c r="AA27" s="1236">
        <v>0</v>
      </c>
      <c r="AB27" s="311">
        <f t="shared" si="11"/>
        <v>0</v>
      </c>
      <c r="AC27" s="1236">
        <v>0</v>
      </c>
      <c r="AD27" s="1236">
        <v>0</v>
      </c>
      <c r="AE27" s="311">
        <f t="shared" si="12"/>
        <v>43</v>
      </c>
      <c r="AF27" s="1236">
        <v>11</v>
      </c>
      <c r="AG27" s="1236">
        <v>32</v>
      </c>
      <c r="AH27" s="311">
        <f t="shared" si="13"/>
        <v>34</v>
      </c>
      <c r="AI27" s="1267">
        <v>20</v>
      </c>
      <c r="AJ27" s="1267">
        <v>14</v>
      </c>
      <c r="AK27" s="311">
        <f t="shared" si="14"/>
        <v>11</v>
      </c>
      <c r="AL27" s="1267">
        <v>7</v>
      </c>
      <c r="AM27" s="1267">
        <v>4</v>
      </c>
      <c r="AN27" s="311">
        <f t="shared" si="15"/>
        <v>1</v>
      </c>
      <c r="AO27" s="1236">
        <v>0</v>
      </c>
      <c r="AP27" s="1236">
        <v>1</v>
      </c>
      <c r="AQ27" s="311">
        <f t="shared" si="16"/>
        <v>1</v>
      </c>
      <c r="AR27" s="1236">
        <v>0</v>
      </c>
      <c r="AS27" s="1236">
        <v>1</v>
      </c>
      <c r="AT27" s="311">
        <f t="shared" si="17"/>
        <v>8</v>
      </c>
      <c r="AU27" s="1236">
        <v>5</v>
      </c>
      <c r="AV27" s="1274">
        <v>3</v>
      </c>
      <c r="AW27" s="321" t="s">
        <v>1137</v>
      </c>
      <c r="AX27" s="179" t="s">
        <v>156</v>
      </c>
      <c r="AY27" s="311">
        <f t="shared" si="18"/>
        <v>0</v>
      </c>
      <c r="AZ27" s="1236">
        <v>0</v>
      </c>
      <c r="BA27" s="1236">
        <v>0</v>
      </c>
      <c r="BB27" s="311">
        <f t="shared" si="19"/>
        <v>0</v>
      </c>
      <c r="BC27" s="1236">
        <v>0</v>
      </c>
      <c r="BD27" s="1236">
        <v>0</v>
      </c>
      <c r="BE27" s="311">
        <f t="shared" si="20"/>
        <v>1</v>
      </c>
      <c r="BF27" s="1267">
        <v>1</v>
      </c>
      <c r="BG27" s="1267">
        <v>0</v>
      </c>
      <c r="BH27" s="311">
        <f t="shared" si="21"/>
        <v>24</v>
      </c>
      <c r="BI27" s="1236">
        <v>9</v>
      </c>
      <c r="BJ27" s="1236">
        <v>15</v>
      </c>
      <c r="BK27" s="311">
        <f t="shared" si="22"/>
        <v>16</v>
      </c>
      <c r="BL27" s="1236">
        <v>10</v>
      </c>
      <c r="BM27" s="1236">
        <v>6</v>
      </c>
      <c r="BN27" s="321" t="s">
        <v>1137</v>
      </c>
    </row>
    <row r="28" spans="1:66" ht="16.7" customHeight="1">
      <c r="A28" s="179" t="s">
        <v>157</v>
      </c>
      <c r="B28" s="311">
        <f t="shared" si="4"/>
        <v>556</v>
      </c>
      <c r="C28" s="311">
        <f t="shared" si="4"/>
        <v>291</v>
      </c>
      <c r="D28" s="311">
        <f t="shared" si="4"/>
        <v>265</v>
      </c>
      <c r="E28" s="311">
        <f t="shared" si="23"/>
        <v>12</v>
      </c>
      <c r="F28" s="1236">
        <v>6</v>
      </c>
      <c r="G28" s="1236">
        <v>6</v>
      </c>
      <c r="H28" s="311">
        <f t="shared" si="5"/>
        <v>153</v>
      </c>
      <c r="I28" s="1267">
        <v>84</v>
      </c>
      <c r="J28" s="1267">
        <v>69</v>
      </c>
      <c r="K28" s="311">
        <f t="shared" si="6"/>
        <v>3</v>
      </c>
      <c r="L28" s="1236">
        <v>0</v>
      </c>
      <c r="M28" s="1236">
        <v>3</v>
      </c>
      <c r="N28" s="311">
        <f t="shared" si="7"/>
        <v>16</v>
      </c>
      <c r="O28" s="1236">
        <v>8</v>
      </c>
      <c r="P28" s="1236">
        <v>8</v>
      </c>
      <c r="Q28" s="311">
        <f t="shared" si="8"/>
        <v>3</v>
      </c>
      <c r="R28" s="1236">
        <v>1</v>
      </c>
      <c r="S28" s="1236">
        <v>2</v>
      </c>
      <c r="T28" s="311">
        <f t="shared" si="9"/>
        <v>28</v>
      </c>
      <c r="U28" s="1236">
        <v>10</v>
      </c>
      <c r="V28" s="1236">
        <v>18</v>
      </c>
      <c r="W28" s="321" t="s">
        <v>1138</v>
      </c>
      <c r="X28" s="179" t="s">
        <v>157</v>
      </c>
      <c r="Y28" s="311">
        <f t="shared" si="10"/>
        <v>0</v>
      </c>
      <c r="Z28" s="1236">
        <v>0</v>
      </c>
      <c r="AA28" s="1236">
        <v>0</v>
      </c>
      <c r="AB28" s="311">
        <f t="shared" si="11"/>
        <v>0</v>
      </c>
      <c r="AC28" s="1236">
        <v>0</v>
      </c>
      <c r="AD28" s="1236">
        <v>0</v>
      </c>
      <c r="AE28" s="311">
        <f t="shared" si="12"/>
        <v>128</v>
      </c>
      <c r="AF28" s="1236">
        <v>61</v>
      </c>
      <c r="AG28" s="1236">
        <v>67</v>
      </c>
      <c r="AH28" s="311">
        <f t="shared" si="13"/>
        <v>69</v>
      </c>
      <c r="AI28" s="1267">
        <v>39</v>
      </c>
      <c r="AJ28" s="1267">
        <v>30</v>
      </c>
      <c r="AK28" s="311">
        <f t="shared" si="14"/>
        <v>23</v>
      </c>
      <c r="AL28" s="1267">
        <v>13</v>
      </c>
      <c r="AM28" s="1267">
        <v>10</v>
      </c>
      <c r="AN28" s="311">
        <f t="shared" si="15"/>
        <v>4</v>
      </c>
      <c r="AO28" s="1236">
        <v>2</v>
      </c>
      <c r="AP28" s="1236">
        <v>2</v>
      </c>
      <c r="AQ28" s="311">
        <f t="shared" si="16"/>
        <v>1</v>
      </c>
      <c r="AR28" s="1236">
        <v>1</v>
      </c>
      <c r="AS28" s="1236">
        <v>0</v>
      </c>
      <c r="AT28" s="311">
        <f t="shared" si="17"/>
        <v>11</v>
      </c>
      <c r="AU28" s="1236">
        <v>7</v>
      </c>
      <c r="AV28" s="1236">
        <v>4</v>
      </c>
      <c r="AW28" s="321" t="s">
        <v>1138</v>
      </c>
      <c r="AX28" s="179" t="s">
        <v>157</v>
      </c>
      <c r="AY28" s="311">
        <f t="shared" si="18"/>
        <v>0</v>
      </c>
      <c r="AZ28" s="1236">
        <v>0</v>
      </c>
      <c r="BA28" s="1236">
        <v>0</v>
      </c>
      <c r="BB28" s="311">
        <f t="shared" si="19"/>
        <v>1</v>
      </c>
      <c r="BC28" s="1236">
        <v>0</v>
      </c>
      <c r="BD28" s="1236">
        <v>1</v>
      </c>
      <c r="BE28" s="311">
        <f t="shared" si="20"/>
        <v>0</v>
      </c>
      <c r="BF28" s="1267">
        <v>0</v>
      </c>
      <c r="BG28" s="1267">
        <v>0</v>
      </c>
      <c r="BH28" s="311">
        <f t="shared" si="21"/>
        <v>57</v>
      </c>
      <c r="BI28" s="1236">
        <v>24</v>
      </c>
      <c r="BJ28" s="1236">
        <v>33</v>
      </c>
      <c r="BK28" s="311">
        <f t="shared" si="22"/>
        <v>47</v>
      </c>
      <c r="BL28" s="1236">
        <v>35</v>
      </c>
      <c r="BM28" s="1236">
        <v>12</v>
      </c>
      <c r="BN28" s="321" t="s">
        <v>1138</v>
      </c>
    </row>
    <row r="29" spans="1:66" ht="16.7" customHeight="1">
      <c r="A29" s="179" t="s">
        <v>158</v>
      </c>
      <c r="B29" s="311">
        <f t="shared" si="4"/>
        <v>578</v>
      </c>
      <c r="C29" s="311">
        <f t="shared" si="4"/>
        <v>284</v>
      </c>
      <c r="D29" s="311">
        <f t="shared" si="4"/>
        <v>294</v>
      </c>
      <c r="E29" s="311">
        <f t="shared" si="23"/>
        <v>13</v>
      </c>
      <c r="F29" s="1236">
        <v>7</v>
      </c>
      <c r="G29" s="1236">
        <v>6</v>
      </c>
      <c r="H29" s="311">
        <f t="shared" si="5"/>
        <v>155</v>
      </c>
      <c r="I29" s="1267">
        <v>96</v>
      </c>
      <c r="J29" s="1267">
        <v>59</v>
      </c>
      <c r="K29" s="311">
        <f t="shared" si="6"/>
        <v>0</v>
      </c>
      <c r="L29" s="1236">
        <v>0</v>
      </c>
      <c r="M29" s="1236">
        <v>0</v>
      </c>
      <c r="N29" s="311">
        <f t="shared" si="7"/>
        <v>22</v>
      </c>
      <c r="O29" s="1236">
        <v>10</v>
      </c>
      <c r="P29" s="1236">
        <v>12</v>
      </c>
      <c r="Q29" s="311">
        <f t="shared" si="8"/>
        <v>10</v>
      </c>
      <c r="R29" s="1236">
        <v>5</v>
      </c>
      <c r="S29" s="1236">
        <v>5</v>
      </c>
      <c r="T29" s="311">
        <f t="shared" si="9"/>
        <v>18</v>
      </c>
      <c r="U29" s="1236">
        <v>6</v>
      </c>
      <c r="V29" s="1236">
        <v>12</v>
      </c>
      <c r="W29" s="321" t="s">
        <v>1139</v>
      </c>
      <c r="X29" s="179" t="s">
        <v>1881</v>
      </c>
      <c r="Y29" s="311">
        <f t="shared" si="10"/>
        <v>0</v>
      </c>
      <c r="Z29" s="1236">
        <v>0</v>
      </c>
      <c r="AA29" s="1236">
        <v>0</v>
      </c>
      <c r="AB29" s="311">
        <f t="shared" si="11"/>
        <v>0</v>
      </c>
      <c r="AC29" s="1236">
        <v>0</v>
      </c>
      <c r="AD29" s="1236">
        <v>0</v>
      </c>
      <c r="AE29" s="311">
        <f t="shared" si="12"/>
        <v>157</v>
      </c>
      <c r="AF29" s="1236">
        <v>61</v>
      </c>
      <c r="AG29" s="1236">
        <v>96</v>
      </c>
      <c r="AH29" s="311">
        <f t="shared" si="13"/>
        <v>60</v>
      </c>
      <c r="AI29" s="1267">
        <v>28</v>
      </c>
      <c r="AJ29" s="1267">
        <v>32</v>
      </c>
      <c r="AK29" s="311">
        <f t="shared" si="14"/>
        <v>18</v>
      </c>
      <c r="AL29" s="1267">
        <v>10</v>
      </c>
      <c r="AM29" s="1267">
        <v>8</v>
      </c>
      <c r="AN29" s="311">
        <f t="shared" si="15"/>
        <v>2</v>
      </c>
      <c r="AO29" s="1236">
        <v>1</v>
      </c>
      <c r="AP29" s="1236">
        <v>1</v>
      </c>
      <c r="AQ29" s="311">
        <f t="shared" si="16"/>
        <v>3</v>
      </c>
      <c r="AR29" s="1236">
        <v>1</v>
      </c>
      <c r="AS29" s="1236">
        <v>2</v>
      </c>
      <c r="AT29" s="311">
        <f t="shared" si="17"/>
        <v>19</v>
      </c>
      <c r="AU29" s="1236">
        <v>4</v>
      </c>
      <c r="AV29" s="1236">
        <v>15</v>
      </c>
      <c r="AW29" s="321" t="s">
        <v>1139</v>
      </c>
      <c r="AX29" s="179" t="s">
        <v>158</v>
      </c>
      <c r="AY29" s="311">
        <f t="shared" si="18"/>
        <v>0</v>
      </c>
      <c r="AZ29" s="1236">
        <v>0</v>
      </c>
      <c r="BA29" s="1236">
        <v>0</v>
      </c>
      <c r="BB29" s="311">
        <f t="shared" si="19"/>
        <v>0</v>
      </c>
      <c r="BC29" s="1236">
        <v>0</v>
      </c>
      <c r="BD29" s="1236">
        <v>0</v>
      </c>
      <c r="BE29" s="311">
        <f t="shared" si="20"/>
        <v>1</v>
      </c>
      <c r="BF29" s="1267">
        <v>0</v>
      </c>
      <c r="BG29" s="1267">
        <v>1</v>
      </c>
      <c r="BH29" s="311">
        <f t="shared" si="21"/>
        <v>51</v>
      </c>
      <c r="BI29" s="1236">
        <v>24</v>
      </c>
      <c r="BJ29" s="1236">
        <v>27</v>
      </c>
      <c r="BK29" s="311">
        <f t="shared" si="22"/>
        <v>49</v>
      </c>
      <c r="BL29" s="1236">
        <v>31</v>
      </c>
      <c r="BM29" s="1236">
        <v>18</v>
      </c>
      <c r="BN29" s="321" t="s">
        <v>1139</v>
      </c>
    </row>
    <row r="30" spans="1:66" ht="16.7" customHeight="1">
      <c r="A30" s="179" t="s">
        <v>159</v>
      </c>
      <c r="B30" s="311">
        <f t="shared" si="4"/>
        <v>370</v>
      </c>
      <c r="C30" s="311">
        <f t="shared" si="4"/>
        <v>205</v>
      </c>
      <c r="D30" s="311">
        <f t="shared" si="4"/>
        <v>165</v>
      </c>
      <c r="E30" s="311">
        <f t="shared" si="23"/>
        <v>11</v>
      </c>
      <c r="F30" s="1236">
        <v>6</v>
      </c>
      <c r="G30" s="1236">
        <v>5</v>
      </c>
      <c r="H30" s="311">
        <f t="shared" si="5"/>
        <v>98</v>
      </c>
      <c r="I30" s="1267">
        <v>62</v>
      </c>
      <c r="J30" s="1267">
        <v>36</v>
      </c>
      <c r="K30" s="311">
        <f t="shared" si="6"/>
        <v>1</v>
      </c>
      <c r="L30" s="1236">
        <v>1</v>
      </c>
      <c r="M30" s="1236">
        <v>0</v>
      </c>
      <c r="N30" s="311">
        <f t="shared" si="7"/>
        <v>11</v>
      </c>
      <c r="O30" s="1236">
        <v>5</v>
      </c>
      <c r="P30" s="1236">
        <v>6</v>
      </c>
      <c r="Q30" s="311">
        <f t="shared" si="8"/>
        <v>1</v>
      </c>
      <c r="R30" s="1236">
        <v>1</v>
      </c>
      <c r="S30" s="1236">
        <v>0</v>
      </c>
      <c r="T30" s="311">
        <f t="shared" si="9"/>
        <v>13</v>
      </c>
      <c r="U30" s="1236">
        <v>3</v>
      </c>
      <c r="V30" s="1236">
        <v>10</v>
      </c>
      <c r="W30" s="321" t="s">
        <v>1140</v>
      </c>
      <c r="X30" s="179" t="s">
        <v>159</v>
      </c>
      <c r="Y30" s="311">
        <f t="shared" si="10"/>
        <v>0</v>
      </c>
      <c r="Z30" s="1236">
        <v>0</v>
      </c>
      <c r="AA30" s="1236">
        <v>0</v>
      </c>
      <c r="AB30" s="311">
        <f t="shared" si="11"/>
        <v>0</v>
      </c>
      <c r="AC30" s="1236">
        <v>0</v>
      </c>
      <c r="AD30" s="1236">
        <v>0</v>
      </c>
      <c r="AE30" s="311">
        <f t="shared" si="12"/>
        <v>108</v>
      </c>
      <c r="AF30" s="1236">
        <v>54</v>
      </c>
      <c r="AG30" s="1236">
        <v>54</v>
      </c>
      <c r="AH30" s="311">
        <f t="shared" si="13"/>
        <v>48</v>
      </c>
      <c r="AI30" s="1267">
        <v>22</v>
      </c>
      <c r="AJ30" s="1267">
        <v>26</v>
      </c>
      <c r="AK30" s="311">
        <f t="shared" si="14"/>
        <v>20</v>
      </c>
      <c r="AL30" s="1267">
        <v>13</v>
      </c>
      <c r="AM30" s="1267">
        <v>7</v>
      </c>
      <c r="AN30" s="311">
        <f t="shared" si="15"/>
        <v>0</v>
      </c>
      <c r="AO30" s="1236">
        <v>0</v>
      </c>
      <c r="AP30" s="1236">
        <v>0</v>
      </c>
      <c r="AQ30" s="311">
        <f t="shared" si="16"/>
        <v>1</v>
      </c>
      <c r="AR30" s="1236">
        <v>1</v>
      </c>
      <c r="AS30" s="1236"/>
      <c r="AT30" s="311">
        <f t="shared" si="17"/>
        <v>3</v>
      </c>
      <c r="AU30" s="1236">
        <v>2</v>
      </c>
      <c r="AV30" s="1236">
        <v>1</v>
      </c>
      <c r="AW30" s="321" t="s">
        <v>1140</v>
      </c>
      <c r="AX30" s="179" t="s">
        <v>159</v>
      </c>
      <c r="AY30" s="311">
        <f t="shared" si="18"/>
        <v>0</v>
      </c>
      <c r="AZ30" s="1236">
        <v>0</v>
      </c>
      <c r="BA30" s="1236">
        <v>0</v>
      </c>
      <c r="BB30" s="311">
        <f t="shared" si="19"/>
        <v>0</v>
      </c>
      <c r="BC30" s="1236">
        <v>0</v>
      </c>
      <c r="BD30" s="1236">
        <v>0</v>
      </c>
      <c r="BE30" s="311">
        <f t="shared" si="20"/>
        <v>0</v>
      </c>
      <c r="BF30" s="1267">
        <v>0</v>
      </c>
      <c r="BG30" s="1267">
        <v>0</v>
      </c>
      <c r="BH30" s="311">
        <f t="shared" si="21"/>
        <v>21</v>
      </c>
      <c r="BI30" s="1236">
        <v>10</v>
      </c>
      <c r="BJ30" s="1236">
        <v>11</v>
      </c>
      <c r="BK30" s="311">
        <f t="shared" si="22"/>
        <v>34</v>
      </c>
      <c r="BL30" s="1236">
        <v>25</v>
      </c>
      <c r="BM30" s="1236">
        <v>9</v>
      </c>
      <c r="BN30" s="321" t="s">
        <v>1140</v>
      </c>
    </row>
    <row r="31" spans="1:66" ht="16.7" customHeight="1">
      <c r="A31" s="179" t="s">
        <v>160</v>
      </c>
      <c r="B31" s="311">
        <f t="shared" si="4"/>
        <v>542</v>
      </c>
      <c r="C31" s="311">
        <f t="shared" si="4"/>
        <v>293</v>
      </c>
      <c r="D31" s="311">
        <f t="shared" si="4"/>
        <v>249</v>
      </c>
      <c r="E31" s="311">
        <f t="shared" si="23"/>
        <v>14</v>
      </c>
      <c r="F31" s="1236">
        <v>7</v>
      </c>
      <c r="G31" s="1236">
        <v>7</v>
      </c>
      <c r="H31" s="311">
        <f t="shared" si="5"/>
        <v>141</v>
      </c>
      <c r="I31" s="1267">
        <v>88</v>
      </c>
      <c r="J31" s="1267">
        <v>53</v>
      </c>
      <c r="K31" s="311">
        <f t="shared" si="6"/>
        <v>2</v>
      </c>
      <c r="L31" s="1236">
        <v>1</v>
      </c>
      <c r="M31" s="1236">
        <v>1</v>
      </c>
      <c r="N31" s="311">
        <f t="shared" si="7"/>
        <v>19</v>
      </c>
      <c r="O31" s="1236">
        <v>8</v>
      </c>
      <c r="P31" s="1236">
        <v>11</v>
      </c>
      <c r="Q31" s="311">
        <f t="shared" si="8"/>
        <v>7</v>
      </c>
      <c r="R31" s="1236">
        <v>2</v>
      </c>
      <c r="S31" s="1236">
        <v>5</v>
      </c>
      <c r="T31" s="311">
        <f t="shared" si="9"/>
        <v>23</v>
      </c>
      <c r="U31" s="1236">
        <v>9</v>
      </c>
      <c r="V31" s="1236">
        <v>14</v>
      </c>
      <c r="W31" s="321" t="s">
        <v>1141</v>
      </c>
      <c r="X31" s="179" t="s">
        <v>160</v>
      </c>
      <c r="Y31" s="311">
        <f t="shared" si="10"/>
        <v>0</v>
      </c>
      <c r="Z31" s="1236">
        <v>0</v>
      </c>
      <c r="AA31" s="1236">
        <v>0</v>
      </c>
      <c r="AB31" s="311">
        <f t="shared" si="11"/>
        <v>0</v>
      </c>
      <c r="AC31" s="1236">
        <v>0</v>
      </c>
      <c r="AD31" s="1236">
        <v>0</v>
      </c>
      <c r="AE31" s="311">
        <f t="shared" si="12"/>
        <v>144</v>
      </c>
      <c r="AF31" s="1236">
        <v>61</v>
      </c>
      <c r="AG31" s="1236">
        <v>83</v>
      </c>
      <c r="AH31" s="311">
        <f t="shared" si="13"/>
        <v>55</v>
      </c>
      <c r="AI31" s="1267">
        <v>35</v>
      </c>
      <c r="AJ31" s="1267">
        <v>20</v>
      </c>
      <c r="AK31" s="311">
        <f t="shared" si="14"/>
        <v>31</v>
      </c>
      <c r="AL31" s="1267">
        <v>23</v>
      </c>
      <c r="AM31" s="1267">
        <v>8</v>
      </c>
      <c r="AN31" s="311">
        <f t="shared" si="15"/>
        <v>1</v>
      </c>
      <c r="AO31" s="1236">
        <v>1</v>
      </c>
      <c r="AP31" s="1236">
        <v>0</v>
      </c>
      <c r="AQ31" s="311">
        <f t="shared" si="16"/>
        <v>4</v>
      </c>
      <c r="AR31" s="1236">
        <v>3</v>
      </c>
      <c r="AS31" s="1364">
        <v>1</v>
      </c>
      <c r="AT31" s="311">
        <f t="shared" si="17"/>
        <v>18</v>
      </c>
      <c r="AU31" s="1236">
        <v>6</v>
      </c>
      <c r="AV31" s="1236">
        <v>12</v>
      </c>
      <c r="AW31" s="321" t="s">
        <v>1141</v>
      </c>
      <c r="AX31" s="179" t="s">
        <v>160</v>
      </c>
      <c r="AY31" s="311">
        <f t="shared" si="18"/>
        <v>0</v>
      </c>
      <c r="AZ31" s="1236">
        <v>0</v>
      </c>
      <c r="BA31" s="1236">
        <v>0</v>
      </c>
      <c r="BB31" s="311">
        <f t="shared" si="19"/>
        <v>0</v>
      </c>
      <c r="BC31" s="1236">
        <v>0</v>
      </c>
      <c r="BD31" s="1236">
        <v>0</v>
      </c>
      <c r="BE31" s="311">
        <f t="shared" si="20"/>
        <v>1</v>
      </c>
      <c r="BF31" s="1267">
        <v>0</v>
      </c>
      <c r="BG31" s="1267">
        <v>1</v>
      </c>
      <c r="BH31" s="311">
        <f t="shared" si="21"/>
        <v>39</v>
      </c>
      <c r="BI31" s="1236">
        <v>20</v>
      </c>
      <c r="BJ31" s="1236">
        <v>19</v>
      </c>
      <c r="BK31" s="311">
        <f t="shared" si="22"/>
        <v>43</v>
      </c>
      <c r="BL31" s="1236">
        <v>29</v>
      </c>
      <c r="BM31" s="1236">
        <v>14</v>
      </c>
      <c r="BN31" s="321" t="s">
        <v>1141</v>
      </c>
    </row>
    <row r="32" spans="1:66" ht="16.7" customHeight="1">
      <c r="A32" s="179" t="s">
        <v>161</v>
      </c>
      <c r="B32" s="311">
        <f t="shared" si="4"/>
        <v>719</v>
      </c>
      <c r="C32" s="311">
        <f t="shared" si="4"/>
        <v>380</v>
      </c>
      <c r="D32" s="311">
        <f t="shared" si="4"/>
        <v>339</v>
      </c>
      <c r="E32" s="311">
        <f t="shared" si="23"/>
        <v>20</v>
      </c>
      <c r="F32" s="1236">
        <v>4</v>
      </c>
      <c r="G32" s="1236">
        <v>16</v>
      </c>
      <c r="H32" s="311">
        <f t="shared" si="5"/>
        <v>186</v>
      </c>
      <c r="I32" s="1267">
        <v>108</v>
      </c>
      <c r="J32" s="1267">
        <v>78</v>
      </c>
      <c r="K32" s="311">
        <f t="shared" si="6"/>
        <v>3</v>
      </c>
      <c r="L32" s="1236">
        <v>1</v>
      </c>
      <c r="M32" s="1236">
        <v>2</v>
      </c>
      <c r="N32" s="311">
        <f t="shared" si="7"/>
        <v>25</v>
      </c>
      <c r="O32" s="1236">
        <v>9</v>
      </c>
      <c r="P32" s="1236">
        <v>16</v>
      </c>
      <c r="Q32" s="311">
        <f t="shared" si="8"/>
        <v>17</v>
      </c>
      <c r="R32" s="1236">
        <v>10</v>
      </c>
      <c r="S32" s="1236">
        <v>7</v>
      </c>
      <c r="T32" s="311">
        <f t="shared" si="9"/>
        <v>30</v>
      </c>
      <c r="U32" s="1236">
        <v>6</v>
      </c>
      <c r="V32" s="1236">
        <v>24</v>
      </c>
      <c r="W32" s="321" t="s">
        <v>1142</v>
      </c>
      <c r="X32" s="179" t="s">
        <v>161</v>
      </c>
      <c r="Y32" s="311">
        <f t="shared" si="10"/>
        <v>0</v>
      </c>
      <c r="Z32" s="1236">
        <v>0</v>
      </c>
      <c r="AA32" s="1236">
        <v>0</v>
      </c>
      <c r="AB32" s="311">
        <f t="shared" si="11"/>
        <v>0</v>
      </c>
      <c r="AC32" s="1236">
        <v>0</v>
      </c>
      <c r="AD32" s="1236">
        <v>0</v>
      </c>
      <c r="AE32" s="311">
        <f t="shared" si="12"/>
        <v>163</v>
      </c>
      <c r="AF32" s="1236">
        <v>84</v>
      </c>
      <c r="AG32" s="1236">
        <v>79</v>
      </c>
      <c r="AH32" s="311">
        <f t="shared" si="13"/>
        <v>79</v>
      </c>
      <c r="AI32" s="1267">
        <v>42</v>
      </c>
      <c r="AJ32" s="1267">
        <v>37</v>
      </c>
      <c r="AK32" s="311">
        <f t="shared" si="14"/>
        <v>39</v>
      </c>
      <c r="AL32" s="1267">
        <v>22</v>
      </c>
      <c r="AM32" s="1267">
        <v>17</v>
      </c>
      <c r="AN32" s="311">
        <f t="shared" si="15"/>
        <v>2</v>
      </c>
      <c r="AO32" s="1236">
        <v>0</v>
      </c>
      <c r="AP32" s="1236">
        <v>2</v>
      </c>
      <c r="AQ32" s="311">
        <f t="shared" si="16"/>
        <v>4</v>
      </c>
      <c r="AR32" s="1236">
        <v>2</v>
      </c>
      <c r="AS32" s="1236">
        <v>2</v>
      </c>
      <c r="AT32" s="311">
        <f t="shared" si="17"/>
        <v>16</v>
      </c>
      <c r="AU32" s="1236">
        <v>8</v>
      </c>
      <c r="AV32" s="1236">
        <v>8</v>
      </c>
      <c r="AW32" s="321" t="s">
        <v>1142</v>
      </c>
      <c r="AX32" s="179" t="s">
        <v>161</v>
      </c>
      <c r="AY32" s="311">
        <f t="shared" si="18"/>
        <v>0</v>
      </c>
      <c r="AZ32" s="1236">
        <v>0</v>
      </c>
      <c r="BA32" s="1236">
        <v>0</v>
      </c>
      <c r="BB32" s="311">
        <f t="shared" si="19"/>
        <v>0</v>
      </c>
      <c r="BC32" s="1236">
        <v>0</v>
      </c>
      <c r="BD32" s="1236">
        <v>0</v>
      </c>
      <c r="BE32" s="311">
        <f t="shared" si="20"/>
        <v>2</v>
      </c>
      <c r="BF32" s="1267">
        <v>1</v>
      </c>
      <c r="BG32" s="1267">
        <v>1</v>
      </c>
      <c r="BH32" s="311">
        <f t="shared" si="21"/>
        <v>59</v>
      </c>
      <c r="BI32" s="1236">
        <v>24</v>
      </c>
      <c r="BJ32" s="1236">
        <v>35</v>
      </c>
      <c r="BK32" s="311">
        <f t="shared" si="22"/>
        <v>74</v>
      </c>
      <c r="BL32" s="1236">
        <v>59</v>
      </c>
      <c r="BM32" s="1236">
        <v>15</v>
      </c>
      <c r="BN32" s="321" t="s">
        <v>1142</v>
      </c>
    </row>
    <row r="33" spans="1:67" ht="16.7" customHeight="1">
      <c r="A33" s="179" t="s">
        <v>162</v>
      </c>
      <c r="B33" s="311">
        <f t="shared" si="4"/>
        <v>658</v>
      </c>
      <c r="C33" s="311">
        <f t="shared" si="4"/>
        <v>369</v>
      </c>
      <c r="D33" s="311">
        <f t="shared" si="4"/>
        <v>289</v>
      </c>
      <c r="E33" s="311">
        <f t="shared" si="23"/>
        <v>17</v>
      </c>
      <c r="F33" s="1236">
        <v>11</v>
      </c>
      <c r="G33" s="1236">
        <v>6</v>
      </c>
      <c r="H33" s="311">
        <f t="shared" si="5"/>
        <v>207</v>
      </c>
      <c r="I33" s="1267">
        <v>132</v>
      </c>
      <c r="J33" s="1267">
        <v>75</v>
      </c>
      <c r="K33" s="311">
        <f t="shared" si="6"/>
        <v>2</v>
      </c>
      <c r="L33" s="1236">
        <v>0</v>
      </c>
      <c r="M33" s="1236">
        <v>2</v>
      </c>
      <c r="N33" s="311">
        <f t="shared" si="7"/>
        <v>12</v>
      </c>
      <c r="O33" s="1236">
        <v>6</v>
      </c>
      <c r="P33" s="1236">
        <v>6</v>
      </c>
      <c r="Q33" s="311">
        <f t="shared" si="8"/>
        <v>14</v>
      </c>
      <c r="R33" s="1236">
        <v>4</v>
      </c>
      <c r="S33" s="1236">
        <v>10</v>
      </c>
      <c r="T33" s="311">
        <f t="shared" si="9"/>
        <v>17</v>
      </c>
      <c r="U33" s="1236">
        <v>10</v>
      </c>
      <c r="V33" s="1236">
        <v>7</v>
      </c>
      <c r="W33" s="321" t="s">
        <v>1143</v>
      </c>
      <c r="X33" s="179" t="s">
        <v>162</v>
      </c>
      <c r="Y33" s="311">
        <f t="shared" si="10"/>
        <v>0</v>
      </c>
      <c r="Z33" s="1236">
        <v>0</v>
      </c>
      <c r="AA33" s="1236">
        <v>0</v>
      </c>
      <c r="AB33" s="311">
        <f t="shared" si="11"/>
        <v>0</v>
      </c>
      <c r="AC33" s="1236">
        <v>0</v>
      </c>
      <c r="AD33" s="1236">
        <v>0</v>
      </c>
      <c r="AE33" s="311">
        <f t="shared" si="12"/>
        <v>151</v>
      </c>
      <c r="AF33" s="1236">
        <v>71</v>
      </c>
      <c r="AG33" s="1236">
        <v>80</v>
      </c>
      <c r="AH33" s="311">
        <f t="shared" si="13"/>
        <v>89</v>
      </c>
      <c r="AI33" s="1267">
        <v>53</v>
      </c>
      <c r="AJ33" s="1267">
        <v>36</v>
      </c>
      <c r="AK33" s="311">
        <f t="shared" si="14"/>
        <v>21</v>
      </c>
      <c r="AL33" s="1267">
        <v>13</v>
      </c>
      <c r="AM33" s="1267">
        <v>8</v>
      </c>
      <c r="AN33" s="311">
        <f t="shared" si="15"/>
        <v>3</v>
      </c>
      <c r="AO33" s="1236">
        <v>2</v>
      </c>
      <c r="AP33" s="1236">
        <v>1</v>
      </c>
      <c r="AQ33" s="311">
        <f t="shared" si="16"/>
        <v>3</v>
      </c>
      <c r="AR33" s="1236">
        <v>1</v>
      </c>
      <c r="AS33" s="1236">
        <v>2</v>
      </c>
      <c r="AT33" s="311">
        <f t="shared" si="17"/>
        <v>15</v>
      </c>
      <c r="AU33" s="1236">
        <v>6</v>
      </c>
      <c r="AV33" s="1236">
        <v>9</v>
      </c>
      <c r="AW33" s="321" t="s">
        <v>1143</v>
      </c>
      <c r="AX33" s="179" t="s">
        <v>162</v>
      </c>
      <c r="AY33" s="311">
        <f t="shared" si="18"/>
        <v>0</v>
      </c>
      <c r="AZ33" s="1236">
        <v>0</v>
      </c>
      <c r="BA33" s="1236">
        <v>0</v>
      </c>
      <c r="BB33" s="311">
        <f t="shared" si="19"/>
        <v>0</v>
      </c>
      <c r="BC33" s="1236">
        <v>0</v>
      </c>
      <c r="BD33" s="1236">
        <v>0</v>
      </c>
      <c r="BE33" s="311">
        <f t="shared" si="20"/>
        <v>1</v>
      </c>
      <c r="BF33" s="1267">
        <v>1</v>
      </c>
      <c r="BG33" s="1267">
        <v>0</v>
      </c>
      <c r="BH33" s="311">
        <f t="shared" si="21"/>
        <v>62</v>
      </c>
      <c r="BI33" s="1236">
        <v>30</v>
      </c>
      <c r="BJ33" s="1236">
        <v>32</v>
      </c>
      <c r="BK33" s="311">
        <f t="shared" si="22"/>
        <v>44</v>
      </c>
      <c r="BL33" s="1236">
        <v>29</v>
      </c>
      <c r="BM33" s="1236">
        <v>15</v>
      </c>
      <c r="BN33" s="321" t="s">
        <v>1143</v>
      </c>
    </row>
    <row r="34" spans="1:67" ht="16.7" customHeight="1">
      <c r="A34" s="179" t="s">
        <v>163</v>
      </c>
      <c r="B34" s="311">
        <f t="shared" si="4"/>
        <v>413</v>
      </c>
      <c r="C34" s="311">
        <f t="shared" si="4"/>
        <v>223</v>
      </c>
      <c r="D34" s="311">
        <f t="shared" si="4"/>
        <v>190</v>
      </c>
      <c r="E34" s="311">
        <f t="shared" si="23"/>
        <v>14</v>
      </c>
      <c r="F34" s="1236">
        <v>7</v>
      </c>
      <c r="G34" s="1236">
        <v>7</v>
      </c>
      <c r="H34" s="311">
        <f t="shared" si="5"/>
        <v>110</v>
      </c>
      <c r="I34" s="1267">
        <v>64</v>
      </c>
      <c r="J34" s="1267">
        <v>46</v>
      </c>
      <c r="K34" s="311">
        <f t="shared" si="6"/>
        <v>1</v>
      </c>
      <c r="L34" s="1236">
        <v>0</v>
      </c>
      <c r="M34" s="1236">
        <v>1</v>
      </c>
      <c r="N34" s="311">
        <f t="shared" si="7"/>
        <v>16</v>
      </c>
      <c r="O34" s="1236">
        <v>9</v>
      </c>
      <c r="P34" s="1236">
        <v>7</v>
      </c>
      <c r="Q34" s="311">
        <f t="shared" si="8"/>
        <v>12</v>
      </c>
      <c r="R34" s="1236">
        <v>5</v>
      </c>
      <c r="S34" s="1236">
        <v>7</v>
      </c>
      <c r="T34" s="311">
        <f t="shared" si="9"/>
        <v>13</v>
      </c>
      <c r="U34" s="1236">
        <v>4</v>
      </c>
      <c r="V34" s="1236">
        <v>9</v>
      </c>
      <c r="W34" s="321" t="s">
        <v>672</v>
      </c>
      <c r="X34" s="179" t="s">
        <v>163</v>
      </c>
      <c r="Y34" s="311">
        <f t="shared" si="10"/>
        <v>0</v>
      </c>
      <c r="Z34" s="1236">
        <v>0</v>
      </c>
      <c r="AA34" s="1236">
        <v>0</v>
      </c>
      <c r="AB34" s="311">
        <f t="shared" si="11"/>
        <v>0</v>
      </c>
      <c r="AC34" s="1236">
        <v>0</v>
      </c>
      <c r="AD34" s="1236">
        <v>0</v>
      </c>
      <c r="AE34" s="311">
        <f t="shared" si="12"/>
        <v>86</v>
      </c>
      <c r="AF34" s="1236">
        <v>37</v>
      </c>
      <c r="AG34" s="1236">
        <v>49</v>
      </c>
      <c r="AH34" s="311">
        <f t="shared" si="13"/>
        <v>73</v>
      </c>
      <c r="AI34" s="1267">
        <v>38</v>
      </c>
      <c r="AJ34" s="1267">
        <v>35</v>
      </c>
      <c r="AK34" s="311">
        <f t="shared" si="14"/>
        <v>24</v>
      </c>
      <c r="AL34" s="1267">
        <v>18</v>
      </c>
      <c r="AM34" s="1267">
        <v>6</v>
      </c>
      <c r="AN34" s="311">
        <f t="shared" si="15"/>
        <v>0</v>
      </c>
      <c r="AO34" s="1236">
        <v>0</v>
      </c>
      <c r="AP34" s="1236">
        <v>0</v>
      </c>
      <c r="AQ34" s="311">
        <f t="shared" si="16"/>
        <v>1</v>
      </c>
      <c r="AR34" s="1236">
        <v>1</v>
      </c>
      <c r="AS34" s="1236">
        <v>0</v>
      </c>
      <c r="AT34" s="311">
        <f t="shared" si="17"/>
        <v>11</v>
      </c>
      <c r="AU34" s="1236">
        <v>5</v>
      </c>
      <c r="AV34" s="1236">
        <v>6</v>
      </c>
      <c r="AW34" s="321" t="s">
        <v>672</v>
      </c>
      <c r="AX34" s="179" t="s">
        <v>163</v>
      </c>
      <c r="AY34" s="311">
        <f t="shared" si="18"/>
        <v>0</v>
      </c>
      <c r="AZ34" s="1236">
        <v>0</v>
      </c>
      <c r="BA34" s="1236">
        <v>0</v>
      </c>
      <c r="BB34" s="311">
        <f t="shared" si="19"/>
        <v>0</v>
      </c>
      <c r="BC34" s="1236">
        <v>0</v>
      </c>
      <c r="BD34" s="1236">
        <v>0</v>
      </c>
      <c r="BE34" s="311">
        <f t="shared" si="20"/>
        <v>0</v>
      </c>
      <c r="BF34" s="1267">
        <v>0</v>
      </c>
      <c r="BG34" s="1267">
        <v>0</v>
      </c>
      <c r="BH34" s="311">
        <f t="shared" si="21"/>
        <v>16</v>
      </c>
      <c r="BI34" s="1236">
        <v>5</v>
      </c>
      <c r="BJ34" s="1236">
        <v>11</v>
      </c>
      <c r="BK34" s="311">
        <f t="shared" si="22"/>
        <v>36</v>
      </c>
      <c r="BL34" s="1236">
        <v>30</v>
      </c>
      <c r="BM34" s="1236">
        <v>6</v>
      </c>
      <c r="BN34" s="321" t="s">
        <v>672</v>
      </c>
    </row>
    <row r="35" spans="1:67" ht="16.7" customHeight="1">
      <c r="A35" s="179" t="s">
        <v>164</v>
      </c>
      <c r="B35" s="311">
        <f t="shared" si="4"/>
        <v>542</v>
      </c>
      <c r="C35" s="311">
        <f t="shared" si="4"/>
        <v>308</v>
      </c>
      <c r="D35" s="311">
        <f t="shared" si="4"/>
        <v>234</v>
      </c>
      <c r="E35" s="311">
        <f t="shared" si="23"/>
        <v>18</v>
      </c>
      <c r="F35" s="1236">
        <v>6</v>
      </c>
      <c r="G35" s="1236">
        <v>12</v>
      </c>
      <c r="H35" s="311">
        <f t="shared" si="5"/>
        <v>137</v>
      </c>
      <c r="I35" s="1267">
        <v>90</v>
      </c>
      <c r="J35" s="1267">
        <v>47</v>
      </c>
      <c r="K35" s="311">
        <f t="shared" si="6"/>
        <v>2</v>
      </c>
      <c r="L35" s="1236">
        <v>2</v>
      </c>
      <c r="M35" s="1236">
        <v>0</v>
      </c>
      <c r="N35" s="311">
        <f t="shared" si="7"/>
        <v>22</v>
      </c>
      <c r="O35" s="1236">
        <v>12</v>
      </c>
      <c r="P35" s="1236">
        <v>10</v>
      </c>
      <c r="Q35" s="311">
        <f t="shared" si="8"/>
        <v>15</v>
      </c>
      <c r="R35" s="1236">
        <v>5</v>
      </c>
      <c r="S35" s="1236">
        <v>10</v>
      </c>
      <c r="T35" s="311">
        <f t="shared" si="9"/>
        <v>16</v>
      </c>
      <c r="U35" s="1236">
        <v>8</v>
      </c>
      <c r="V35" s="1236">
        <v>8</v>
      </c>
      <c r="W35" s="321" t="s">
        <v>1144</v>
      </c>
      <c r="X35" s="179" t="s">
        <v>164</v>
      </c>
      <c r="Y35" s="311">
        <f t="shared" si="10"/>
        <v>0</v>
      </c>
      <c r="Z35" s="1236">
        <v>0</v>
      </c>
      <c r="AA35" s="1236">
        <v>0</v>
      </c>
      <c r="AB35" s="311">
        <f t="shared" si="11"/>
        <v>0</v>
      </c>
      <c r="AC35" s="1236">
        <v>0</v>
      </c>
      <c r="AD35" s="1236">
        <v>0</v>
      </c>
      <c r="AE35" s="311">
        <f t="shared" si="12"/>
        <v>131</v>
      </c>
      <c r="AF35" s="1236">
        <v>64</v>
      </c>
      <c r="AG35" s="1236">
        <v>67</v>
      </c>
      <c r="AH35" s="311">
        <f t="shared" si="13"/>
        <v>62</v>
      </c>
      <c r="AI35" s="1267">
        <v>35</v>
      </c>
      <c r="AJ35" s="1267">
        <v>27</v>
      </c>
      <c r="AK35" s="311">
        <f t="shared" si="14"/>
        <v>23</v>
      </c>
      <c r="AL35" s="1267">
        <v>14</v>
      </c>
      <c r="AM35" s="1267">
        <v>9</v>
      </c>
      <c r="AN35" s="311">
        <f t="shared" si="15"/>
        <v>0</v>
      </c>
      <c r="AO35" s="1236">
        <v>0</v>
      </c>
      <c r="AP35" s="1236">
        <v>0</v>
      </c>
      <c r="AQ35" s="311">
        <f t="shared" si="16"/>
        <v>0</v>
      </c>
      <c r="AR35" s="1236">
        <v>0</v>
      </c>
      <c r="AS35" s="1236">
        <v>0</v>
      </c>
      <c r="AT35" s="311">
        <f t="shared" si="17"/>
        <v>9</v>
      </c>
      <c r="AU35" s="1236">
        <v>2</v>
      </c>
      <c r="AV35" s="1236">
        <v>7</v>
      </c>
      <c r="AW35" s="321" t="s">
        <v>1144</v>
      </c>
      <c r="AX35" s="179" t="s">
        <v>164</v>
      </c>
      <c r="AY35" s="311">
        <f t="shared" si="18"/>
        <v>0</v>
      </c>
      <c r="AZ35" s="1236">
        <v>0</v>
      </c>
      <c r="BA35" s="1236">
        <v>0</v>
      </c>
      <c r="BB35" s="311">
        <f t="shared" si="19"/>
        <v>0</v>
      </c>
      <c r="BC35" s="1236">
        <v>0</v>
      </c>
      <c r="BD35" s="1236">
        <v>0</v>
      </c>
      <c r="BE35" s="311">
        <f t="shared" si="20"/>
        <v>0</v>
      </c>
      <c r="BF35" s="1267">
        <v>0</v>
      </c>
      <c r="BG35" s="1267">
        <v>0</v>
      </c>
      <c r="BH35" s="311">
        <f t="shared" si="21"/>
        <v>63</v>
      </c>
      <c r="BI35" s="1236">
        <v>35</v>
      </c>
      <c r="BJ35" s="1236">
        <v>28</v>
      </c>
      <c r="BK35" s="311">
        <f t="shared" si="22"/>
        <v>44</v>
      </c>
      <c r="BL35" s="1236">
        <v>35</v>
      </c>
      <c r="BM35" s="1236">
        <v>9</v>
      </c>
      <c r="BN35" s="321" t="s">
        <v>1144</v>
      </c>
    </row>
    <row r="36" spans="1:67" ht="16.7" customHeight="1" thickBot="1">
      <c r="A36" s="181" t="s">
        <v>165</v>
      </c>
      <c r="B36" s="322">
        <f t="shared" si="4"/>
        <v>70</v>
      </c>
      <c r="C36" s="633">
        <f t="shared" si="4"/>
        <v>35</v>
      </c>
      <c r="D36" s="633">
        <f t="shared" si="4"/>
        <v>35</v>
      </c>
      <c r="E36" s="1095">
        <f t="shared" si="23"/>
        <v>1</v>
      </c>
      <c r="F36" s="1236">
        <v>0</v>
      </c>
      <c r="G36" s="1236">
        <v>1</v>
      </c>
      <c r="H36" s="311">
        <f t="shared" si="5"/>
        <v>19</v>
      </c>
      <c r="I36" s="1272">
        <v>15</v>
      </c>
      <c r="J36" s="1272">
        <v>4</v>
      </c>
      <c r="K36" s="311">
        <f t="shared" si="6"/>
        <v>0</v>
      </c>
      <c r="L36" s="1236">
        <v>0</v>
      </c>
      <c r="M36" s="1236">
        <v>0</v>
      </c>
      <c r="N36" s="311">
        <f t="shared" si="7"/>
        <v>2</v>
      </c>
      <c r="O36" s="1236">
        <v>1</v>
      </c>
      <c r="P36" s="1236">
        <v>1</v>
      </c>
      <c r="Q36" s="311">
        <f t="shared" si="8"/>
        <v>2</v>
      </c>
      <c r="R36" s="1236">
        <v>0</v>
      </c>
      <c r="S36" s="1236">
        <v>2</v>
      </c>
      <c r="T36" s="311">
        <f t="shared" si="9"/>
        <v>2</v>
      </c>
      <c r="U36" s="1236">
        <v>1</v>
      </c>
      <c r="V36" s="1236">
        <v>1</v>
      </c>
      <c r="W36" s="323" t="s">
        <v>1145</v>
      </c>
      <c r="X36" s="181" t="s">
        <v>165</v>
      </c>
      <c r="Y36" s="311">
        <f t="shared" si="10"/>
        <v>0</v>
      </c>
      <c r="Z36" s="1236">
        <v>0</v>
      </c>
      <c r="AA36" s="1236">
        <v>0</v>
      </c>
      <c r="AB36" s="311">
        <f t="shared" si="11"/>
        <v>0</v>
      </c>
      <c r="AC36" s="1236">
        <v>0</v>
      </c>
      <c r="AD36" s="1236">
        <v>0</v>
      </c>
      <c r="AE36" s="311">
        <f t="shared" si="12"/>
        <v>13</v>
      </c>
      <c r="AF36" s="1236">
        <v>6</v>
      </c>
      <c r="AG36" s="1236">
        <v>7</v>
      </c>
      <c r="AH36" s="311">
        <f t="shared" si="13"/>
        <v>1</v>
      </c>
      <c r="AI36" s="1272">
        <v>0</v>
      </c>
      <c r="AJ36" s="1272">
        <v>1</v>
      </c>
      <c r="AK36" s="311">
        <f t="shared" si="14"/>
        <v>4</v>
      </c>
      <c r="AL36" s="1272">
        <v>1</v>
      </c>
      <c r="AM36" s="1272">
        <v>3</v>
      </c>
      <c r="AN36" s="311">
        <f t="shared" si="15"/>
        <v>0</v>
      </c>
      <c r="AO36" s="1236">
        <v>0</v>
      </c>
      <c r="AP36" s="1236">
        <v>0</v>
      </c>
      <c r="AQ36" s="311">
        <f t="shared" si="16"/>
        <v>0</v>
      </c>
      <c r="AR36" s="1236">
        <v>0</v>
      </c>
      <c r="AS36" s="1236">
        <v>0</v>
      </c>
      <c r="AT36" s="311">
        <f t="shared" si="17"/>
        <v>1</v>
      </c>
      <c r="AU36" s="1236">
        <v>1</v>
      </c>
      <c r="AV36" s="1236">
        <v>0</v>
      </c>
      <c r="AW36" s="1096" t="s">
        <v>1145</v>
      </c>
      <c r="AX36" s="181" t="s">
        <v>165</v>
      </c>
      <c r="AY36" s="311">
        <f t="shared" si="18"/>
        <v>0</v>
      </c>
      <c r="AZ36" s="1236">
        <v>0</v>
      </c>
      <c r="BA36" s="1236">
        <v>0</v>
      </c>
      <c r="BB36" s="311">
        <f t="shared" si="19"/>
        <v>0</v>
      </c>
      <c r="BC36" s="1236">
        <v>0</v>
      </c>
      <c r="BD36" s="1236">
        <v>0</v>
      </c>
      <c r="BE36" s="311">
        <f t="shared" si="20"/>
        <v>0</v>
      </c>
      <c r="BF36" s="1272">
        <v>0</v>
      </c>
      <c r="BG36" s="1272">
        <v>0</v>
      </c>
      <c r="BH36" s="311">
        <f t="shared" si="21"/>
        <v>21</v>
      </c>
      <c r="BI36" s="1236">
        <v>9</v>
      </c>
      <c r="BJ36" s="1236">
        <v>12</v>
      </c>
      <c r="BK36" s="311">
        <f t="shared" si="22"/>
        <v>4</v>
      </c>
      <c r="BL36" s="1236">
        <v>1</v>
      </c>
      <c r="BM36" s="1236">
        <v>3</v>
      </c>
      <c r="BN36" s="323" t="s">
        <v>1145</v>
      </c>
    </row>
    <row r="37" spans="1:67" s="277" customFormat="1" ht="12.95" customHeight="1">
      <c r="A37" s="305" t="s">
        <v>961</v>
      </c>
      <c r="B37" s="274"/>
      <c r="C37" s="274"/>
      <c r="D37" s="274"/>
      <c r="E37" s="27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24" t="s">
        <v>998</v>
      </c>
      <c r="X37" s="304" t="s">
        <v>961</v>
      </c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24" t="s">
        <v>998</v>
      </c>
      <c r="AX37" s="304" t="s">
        <v>961</v>
      </c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24" t="s">
        <v>998</v>
      </c>
    </row>
    <row r="38" spans="1:67" s="277" customFormat="1" ht="12.95" customHeight="1">
      <c r="A38" s="298" t="s">
        <v>1147</v>
      </c>
      <c r="B38" s="274"/>
      <c r="C38" s="274"/>
      <c r="D38" s="274"/>
      <c r="E38" s="274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 t="s">
        <v>1146</v>
      </c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 t="s">
        <v>1146</v>
      </c>
      <c r="AY38" s="325"/>
      <c r="AZ38" s="325"/>
      <c r="BA38" s="325"/>
      <c r="BB38" s="325"/>
      <c r="BC38" s="325"/>
      <c r="BD38" s="325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</row>
    <row r="39" spans="1:67" ht="18.600000000000001" customHeight="1"/>
    <row r="40" spans="1:67" ht="18.600000000000001" customHeight="1"/>
    <row r="41" spans="1:67" ht="18.600000000000001" customHeight="1"/>
    <row r="42" spans="1:67" ht="18.600000000000001" customHeight="1"/>
    <row r="43" spans="1:67" s="299" customFormat="1" ht="11.1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/>
      <c r="BI43" s="269"/>
      <c r="BJ43" s="269"/>
      <c r="BK43" s="269"/>
      <c r="BL43" s="269"/>
      <c r="BM43" s="269"/>
      <c r="BN43" s="269"/>
      <c r="BO43" s="269"/>
    </row>
    <row r="44" spans="1:67" s="299" customFormat="1" ht="11.1" customHeight="1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</row>
  </sheetData>
  <sheetProtection selectLockedCells="1"/>
  <mergeCells count="33">
    <mergeCell ref="BN6:BN7"/>
    <mergeCell ref="AT6:AV6"/>
    <mergeCell ref="AW6:AW7"/>
    <mergeCell ref="AX6:AX7"/>
    <mergeCell ref="AY6:BA6"/>
    <mergeCell ref="BB6:BD6"/>
    <mergeCell ref="BE6:BG6"/>
    <mergeCell ref="AH6:AJ6"/>
    <mergeCell ref="AK6:AM6"/>
    <mergeCell ref="AN6:AP6"/>
    <mergeCell ref="BH6:BJ6"/>
    <mergeCell ref="BK6:BM6"/>
    <mergeCell ref="W6:W7"/>
    <mergeCell ref="X6:X7"/>
    <mergeCell ref="Y6:AA6"/>
    <mergeCell ref="AB6:AD6"/>
    <mergeCell ref="AE6:AG6"/>
    <mergeCell ref="AX3:BG3"/>
    <mergeCell ref="BH3:BN3"/>
    <mergeCell ref="K6:M6"/>
    <mergeCell ref="A3:J3"/>
    <mergeCell ref="K3:W3"/>
    <mergeCell ref="X3:AJ3"/>
    <mergeCell ref="AK3:AW3"/>
    <mergeCell ref="A4:J4"/>
    <mergeCell ref="A6:A7"/>
    <mergeCell ref="B6:D6"/>
    <mergeCell ref="E6:G6"/>
    <mergeCell ref="H6:J6"/>
    <mergeCell ref="AQ6:AS6"/>
    <mergeCell ref="N6:P6"/>
    <mergeCell ref="Q6:S6"/>
    <mergeCell ref="T6:V6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0" max="30" man="1"/>
    <brk id="23" max="30" man="1"/>
    <brk id="49" max="3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BreakPreview" zoomScaleNormal="70" zoomScaleSheetLayoutView="100" workbookViewId="0">
      <selection activeCell="F16" sqref="F16"/>
    </sheetView>
  </sheetViews>
  <sheetFormatPr defaultColWidth="10" defaultRowHeight="11.25"/>
  <cols>
    <col min="1" max="2" width="9.25" style="269" customWidth="1"/>
    <col min="3" max="9" width="9.125" style="269" customWidth="1"/>
    <col min="10" max="14" width="11.625" style="269" customWidth="1"/>
    <col min="15" max="15" width="12.625" style="269" customWidth="1"/>
    <col min="16" max="16" width="11.625" style="269" customWidth="1"/>
    <col min="17" max="16384" width="10" style="269"/>
  </cols>
  <sheetData>
    <row r="1" spans="1:16" s="948" customFormat="1" ht="14.1" customHeight="1">
      <c r="A1" s="944" t="s">
        <v>1743</v>
      </c>
      <c r="B1" s="944"/>
      <c r="C1" s="946"/>
      <c r="D1" s="949"/>
      <c r="F1" s="946"/>
      <c r="G1" s="946"/>
      <c r="H1" s="946"/>
      <c r="I1" s="946"/>
      <c r="J1" s="946"/>
      <c r="K1" s="946"/>
      <c r="L1" s="950"/>
      <c r="M1" s="946"/>
      <c r="N1" s="950"/>
      <c r="O1" s="1155"/>
      <c r="P1" s="951" t="s">
        <v>1744</v>
      </c>
    </row>
    <row r="2" spans="1:16" s="1146" customFormat="1" ht="14.1" customHeight="1">
      <c r="A2" s="263"/>
      <c r="B2" s="263"/>
      <c r="C2" s="265"/>
      <c r="D2" s="266"/>
      <c r="F2" s="265"/>
      <c r="G2" s="265"/>
      <c r="H2" s="265"/>
      <c r="I2" s="265"/>
      <c r="J2" s="265"/>
      <c r="K2" s="265"/>
      <c r="L2" s="278"/>
      <c r="M2" s="265"/>
      <c r="N2" s="278"/>
      <c r="O2" s="265"/>
    </row>
    <row r="3" spans="1:16" s="1139" customFormat="1" ht="20.100000000000001" customHeight="1">
      <c r="A3" s="1593" t="s">
        <v>743</v>
      </c>
      <c r="B3" s="1593"/>
      <c r="C3" s="1593"/>
      <c r="D3" s="1593"/>
      <c r="E3" s="1593"/>
      <c r="F3" s="1593"/>
      <c r="G3" s="1593"/>
      <c r="H3" s="1593"/>
      <c r="I3" s="1593"/>
      <c r="J3" s="1979" t="s">
        <v>967</v>
      </c>
      <c r="K3" s="1979"/>
      <c r="L3" s="1979"/>
      <c r="M3" s="1979"/>
      <c r="N3" s="1979"/>
      <c r="O3" s="1979"/>
      <c r="P3" s="1979"/>
    </row>
    <row r="4" spans="1:16" s="1136" customFormat="1" ht="24" customHeight="1">
      <c r="A4" s="1976"/>
      <c r="B4" s="1976"/>
      <c r="C4" s="1976"/>
      <c r="D4" s="1976"/>
      <c r="E4" s="1976"/>
      <c r="L4" s="1990"/>
      <c r="M4" s="1990"/>
      <c r="N4" s="1990"/>
      <c r="O4" s="1990"/>
    </row>
    <row r="5" spans="1:16" s="267" customFormat="1" ht="18" customHeight="1" thickBot="1">
      <c r="A5" s="267" t="s">
        <v>704</v>
      </c>
      <c r="K5" s="1156"/>
      <c r="L5" s="1156"/>
      <c r="O5" s="1156"/>
      <c r="P5" s="1156" t="s">
        <v>968</v>
      </c>
    </row>
    <row r="6" spans="1:16" s="285" customFormat="1" ht="45.75" customHeight="1">
      <c r="A6" s="1163" t="s">
        <v>1016</v>
      </c>
      <c r="B6" s="1161" t="s">
        <v>1057</v>
      </c>
      <c r="C6" s="281" t="s">
        <v>1866</v>
      </c>
      <c r="D6" s="281" t="s">
        <v>1867</v>
      </c>
      <c r="E6" s="281" t="s">
        <v>1868</v>
      </c>
      <c r="F6" s="281" t="s">
        <v>1869</v>
      </c>
      <c r="G6" s="281" t="s">
        <v>1870</v>
      </c>
      <c r="H6" s="281" t="s">
        <v>1871</v>
      </c>
      <c r="I6" s="282" t="s">
        <v>1872</v>
      </c>
      <c r="J6" s="283" t="s">
        <v>1873</v>
      </c>
      <c r="K6" s="281" t="s">
        <v>1874</v>
      </c>
      <c r="L6" s="281" t="s">
        <v>1875</v>
      </c>
      <c r="M6" s="281" t="s">
        <v>1876</v>
      </c>
      <c r="N6" s="281" t="s">
        <v>1877</v>
      </c>
      <c r="O6" s="284" t="s">
        <v>971</v>
      </c>
      <c r="P6" s="1162" t="s">
        <v>1015</v>
      </c>
    </row>
    <row r="7" spans="1:16" ht="69.95" customHeight="1">
      <c r="A7" s="1126">
        <v>2013</v>
      </c>
      <c r="B7" s="287">
        <v>12.8</v>
      </c>
      <c r="C7" s="287">
        <v>1.4000000000000001</v>
      </c>
      <c r="D7" s="287">
        <v>12.15</v>
      </c>
      <c r="E7" s="287">
        <v>68.599999999999994</v>
      </c>
      <c r="F7" s="287">
        <v>54.8</v>
      </c>
      <c r="G7" s="287">
        <v>16.95</v>
      </c>
      <c r="H7" s="287">
        <v>7.35</v>
      </c>
      <c r="I7" s="287">
        <v>4.9000000000000004</v>
      </c>
      <c r="J7" s="287">
        <v>3.25</v>
      </c>
      <c r="K7" s="287">
        <v>2.1500000000000004</v>
      </c>
      <c r="L7" s="287">
        <v>1.1499999999999999</v>
      </c>
      <c r="M7" s="287">
        <v>0.65</v>
      </c>
      <c r="N7" s="287">
        <v>0.35</v>
      </c>
      <c r="O7" s="287">
        <v>0.2</v>
      </c>
      <c r="P7" s="288">
        <v>2013</v>
      </c>
    </row>
    <row r="8" spans="1:16" ht="69.95" customHeight="1">
      <c r="A8" s="1126">
        <v>2014</v>
      </c>
      <c r="B8" s="287">
        <v>11.8</v>
      </c>
      <c r="C8" s="287">
        <v>1.4500000000000002</v>
      </c>
      <c r="D8" s="287">
        <v>11.6</v>
      </c>
      <c r="E8" s="287">
        <v>61</v>
      </c>
      <c r="F8" s="287">
        <v>51.2</v>
      </c>
      <c r="G8" s="287">
        <v>17.5</v>
      </c>
      <c r="H8" s="287">
        <v>7.45</v>
      </c>
      <c r="I8" s="287">
        <v>4.75</v>
      </c>
      <c r="J8" s="287">
        <v>3.45</v>
      </c>
      <c r="K8" s="287">
        <v>2.25</v>
      </c>
      <c r="L8" s="287">
        <v>1.1499999999999999</v>
      </c>
      <c r="M8" s="287">
        <v>0.75</v>
      </c>
      <c r="N8" s="287">
        <v>0.4</v>
      </c>
      <c r="O8" s="287">
        <v>0.15</v>
      </c>
      <c r="P8" s="288">
        <v>2014</v>
      </c>
    </row>
    <row r="9" spans="1:16" ht="69.95" customHeight="1">
      <c r="A9" s="1126">
        <v>2015</v>
      </c>
      <c r="B9" s="287">
        <v>11.8</v>
      </c>
      <c r="C9" s="287">
        <v>1.2999999999999998</v>
      </c>
      <c r="D9" s="287">
        <v>11.8</v>
      </c>
      <c r="E9" s="287">
        <v>61.4</v>
      </c>
      <c r="F9" s="287">
        <v>52.75</v>
      </c>
      <c r="G9" s="287">
        <v>18.350000000000001</v>
      </c>
      <c r="H9" s="287">
        <v>8.3999999999999986</v>
      </c>
      <c r="I9" s="287">
        <v>5.0999999999999996</v>
      </c>
      <c r="J9" s="287">
        <v>3.6500000000000004</v>
      </c>
      <c r="K9" s="287">
        <v>2.3499999999999996</v>
      </c>
      <c r="L9" s="287">
        <v>1.45</v>
      </c>
      <c r="M9" s="287">
        <v>0.75</v>
      </c>
      <c r="N9" s="287">
        <v>0.35</v>
      </c>
      <c r="O9" s="287">
        <v>0.15</v>
      </c>
      <c r="P9" s="288">
        <v>2015</v>
      </c>
    </row>
    <row r="10" spans="1:16" ht="69.95" customHeight="1">
      <c r="A10" s="1210">
        <v>2016</v>
      </c>
      <c r="B10" s="287">
        <v>11</v>
      </c>
      <c r="C10" s="287">
        <v>1.05</v>
      </c>
      <c r="D10" s="287">
        <v>10.45</v>
      </c>
      <c r="E10" s="287">
        <v>55.95</v>
      </c>
      <c r="F10" s="287">
        <v>50.8</v>
      </c>
      <c r="G10" s="287">
        <v>18.649999999999999</v>
      </c>
      <c r="H10" s="287">
        <v>8.5</v>
      </c>
      <c r="I10" s="287">
        <v>5.05</v>
      </c>
      <c r="J10" s="287">
        <v>3.9000000000000004</v>
      </c>
      <c r="K10" s="287">
        <v>2.4500000000000002</v>
      </c>
      <c r="L10" s="287">
        <v>1.35</v>
      </c>
      <c r="M10" s="287">
        <v>0.75</v>
      </c>
      <c r="N10" s="287">
        <v>0.5</v>
      </c>
      <c r="O10" s="287">
        <v>0.15</v>
      </c>
      <c r="P10" s="288">
        <v>2016</v>
      </c>
    </row>
    <row r="11" spans="1:16" s="301" customFormat="1" ht="69.95" customHeight="1">
      <c r="A11" s="1158">
        <v>2017</v>
      </c>
      <c r="B11" s="290">
        <f>(B13+B14)/2</f>
        <v>10</v>
      </c>
      <c r="C11" s="290">
        <f t="shared" ref="C11:O11" si="0">SUM(C13:C14)/2</f>
        <v>0.95</v>
      </c>
      <c r="D11" s="290">
        <f t="shared" si="0"/>
        <v>9.4</v>
      </c>
      <c r="E11" s="290">
        <f t="shared" si="0"/>
        <v>51.75</v>
      </c>
      <c r="F11" s="290">
        <f t="shared" si="0"/>
        <v>47.45</v>
      </c>
      <c r="G11" s="290">
        <f t="shared" si="0"/>
        <v>17.95</v>
      </c>
      <c r="H11" s="290">
        <f t="shared" si="0"/>
        <v>8.1</v>
      </c>
      <c r="I11" s="290">
        <f t="shared" si="0"/>
        <v>5.05</v>
      </c>
      <c r="J11" s="290">
        <f t="shared" si="0"/>
        <v>3.6</v>
      </c>
      <c r="K11" s="290">
        <f t="shared" si="0"/>
        <v>2.2000000000000002</v>
      </c>
      <c r="L11" s="290">
        <f t="shared" si="0"/>
        <v>1.4</v>
      </c>
      <c r="M11" s="290">
        <f t="shared" si="0"/>
        <v>0.65</v>
      </c>
      <c r="N11" s="290">
        <f t="shared" si="0"/>
        <v>0.25</v>
      </c>
      <c r="O11" s="290">
        <f t="shared" si="0"/>
        <v>0.1</v>
      </c>
      <c r="P11" s="291">
        <v>2017</v>
      </c>
    </row>
    <row r="12" spans="1:16" ht="37.5" customHeight="1">
      <c r="A12" s="179"/>
      <c r="B12" s="176"/>
      <c r="C12" s="708"/>
      <c r="D12" s="293"/>
      <c r="E12" s="293"/>
      <c r="F12" s="293"/>
      <c r="G12" s="293"/>
      <c r="H12" s="293"/>
      <c r="I12" s="293"/>
      <c r="J12" s="293"/>
      <c r="K12" s="293"/>
      <c r="L12" s="1125"/>
      <c r="M12" s="1125"/>
      <c r="N12" s="1125"/>
      <c r="O12" s="1125"/>
      <c r="P12" s="713"/>
    </row>
    <row r="13" spans="1:16" ht="69.95" customHeight="1">
      <c r="A13" s="179" t="s">
        <v>972</v>
      </c>
      <c r="B13" s="1275">
        <v>10.4</v>
      </c>
      <c r="C13" s="1276">
        <v>0.5</v>
      </c>
      <c r="D13" s="1276">
        <v>4.5</v>
      </c>
      <c r="E13" s="1276">
        <v>36.5</v>
      </c>
      <c r="F13" s="1276">
        <v>51.4</v>
      </c>
      <c r="G13" s="1276">
        <v>21.7</v>
      </c>
      <c r="H13" s="1276">
        <v>9.9</v>
      </c>
      <c r="I13" s="1276">
        <v>5.6</v>
      </c>
      <c r="J13" s="1276">
        <v>4</v>
      </c>
      <c r="K13" s="1276">
        <v>2.7</v>
      </c>
      <c r="L13" s="1277">
        <v>1.8</v>
      </c>
      <c r="M13" s="1277">
        <v>1</v>
      </c>
      <c r="N13" s="1277">
        <v>0.4</v>
      </c>
      <c r="O13" s="1277">
        <v>0.2</v>
      </c>
      <c r="P13" s="713" t="s">
        <v>973</v>
      </c>
    </row>
    <row r="14" spans="1:16" ht="69.95" customHeight="1" thickBot="1">
      <c r="A14" s="181" t="s">
        <v>974</v>
      </c>
      <c r="B14" s="1278">
        <v>9.6</v>
      </c>
      <c r="C14" s="1279">
        <v>1.4</v>
      </c>
      <c r="D14" s="1279">
        <v>14.3</v>
      </c>
      <c r="E14" s="1279">
        <v>67</v>
      </c>
      <c r="F14" s="1279">
        <v>43.5</v>
      </c>
      <c r="G14" s="1279">
        <v>14.2</v>
      </c>
      <c r="H14" s="1276">
        <v>6.3</v>
      </c>
      <c r="I14" s="1276">
        <v>4.5</v>
      </c>
      <c r="J14" s="1276">
        <v>3.2</v>
      </c>
      <c r="K14" s="1279">
        <v>1.7</v>
      </c>
      <c r="L14" s="1280">
        <v>1</v>
      </c>
      <c r="M14" s="1280">
        <v>0.3</v>
      </c>
      <c r="N14" s="1280">
        <v>0.1</v>
      </c>
      <c r="O14" s="1280">
        <v>0</v>
      </c>
      <c r="P14" s="714" t="s">
        <v>975</v>
      </c>
    </row>
    <row r="15" spans="1:16" ht="12" customHeight="1">
      <c r="A15" s="1350" t="s">
        <v>1918</v>
      </c>
      <c r="B15" s="596"/>
      <c r="C15" s="294"/>
      <c r="D15" s="294"/>
      <c r="E15" s="294"/>
      <c r="F15" s="294"/>
      <c r="G15" s="294"/>
      <c r="H15" s="600"/>
      <c r="I15" s="600"/>
      <c r="J15" s="600"/>
      <c r="K15" s="294"/>
      <c r="L15" s="302"/>
      <c r="M15" s="302"/>
      <c r="N15" s="302"/>
      <c r="O15" s="302"/>
      <c r="P15" s="1351" t="s">
        <v>998</v>
      </c>
    </row>
    <row r="16" spans="1:16" s="274" customFormat="1" ht="12" customHeight="1">
      <c r="A16" s="303" t="s">
        <v>1919</v>
      </c>
      <c r="B16" s="303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</row>
    <row r="17" spans="1:24" s="299" customFormat="1" ht="11.1" customHeight="1">
      <c r="A17" s="298"/>
      <c r="B17" s="298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</row>
    <row r="29" spans="1:24">
      <c r="X29" s="269">
        <v>1355951</v>
      </c>
    </row>
  </sheetData>
  <sheetProtection selectLockedCells="1"/>
  <mergeCells count="4">
    <mergeCell ref="A4:E4"/>
    <mergeCell ref="L4:O4"/>
    <mergeCell ref="J3:P3"/>
    <mergeCell ref="A3:I3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view="pageBreakPreview" zoomScaleNormal="85" zoomScaleSheetLayoutView="100" workbookViewId="0">
      <selection activeCell="E20" sqref="E20"/>
    </sheetView>
  </sheetViews>
  <sheetFormatPr defaultColWidth="10" defaultRowHeight="11.25"/>
  <cols>
    <col min="1" max="2" width="9.25" style="269" customWidth="1"/>
    <col min="3" max="4" width="9.125" style="269" customWidth="1"/>
    <col min="5" max="5" width="9.25" style="269" customWidth="1"/>
    <col min="6" max="9" width="9.125" style="269" customWidth="1"/>
    <col min="10" max="14" width="11.625" style="269" customWidth="1"/>
    <col min="15" max="15" width="12.625" style="269" customWidth="1"/>
    <col min="16" max="16" width="11.625" style="269" customWidth="1"/>
    <col min="17" max="16384" width="10" style="269"/>
  </cols>
  <sheetData>
    <row r="1" spans="1:16" s="948" customFormat="1" ht="14.1" customHeight="1">
      <c r="A1" s="944" t="s">
        <v>1745</v>
      </c>
      <c r="B1" s="945"/>
      <c r="C1" s="946"/>
      <c r="D1" s="949"/>
      <c r="F1" s="946"/>
      <c r="G1" s="946"/>
      <c r="H1" s="946"/>
      <c r="I1" s="946"/>
      <c r="J1" s="946"/>
      <c r="K1" s="946"/>
      <c r="L1" s="950"/>
      <c r="M1" s="946"/>
      <c r="N1" s="950"/>
      <c r="O1" s="946"/>
      <c r="P1" s="951" t="s">
        <v>1746</v>
      </c>
    </row>
    <row r="2" spans="1:16" s="1146" customFormat="1" ht="14.1" customHeight="1">
      <c r="A2" s="263"/>
      <c r="B2" s="263"/>
      <c r="C2" s="265"/>
      <c r="D2" s="266"/>
      <c r="F2" s="265"/>
      <c r="G2" s="265"/>
      <c r="H2" s="265"/>
      <c r="I2" s="265"/>
      <c r="J2" s="265"/>
      <c r="K2" s="265"/>
      <c r="L2" s="278"/>
      <c r="M2" s="265"/>
      <c r="N2" s="278"/>
      <c r="O2" s="265"/>
    </row>
    <row r="3" spans="1:16" s="1139" customFormat="1" ht="20.100000000000001" customHeight="1">
      <c r="A3" s="1593" t="s">
        <v>705</v>
      </c>
      <c r="B3" s="1593"/>
      <c r="C3" s="1593"/>
      <c r="D3" s="1593"/>
      <c r="E3" s="1593"/>
      <c r="F3" s="1593"/>
      <c r="G3" s="1593"/>
      <c r="H3" s="1593"/>
      <c r="I3" s="1593"/>
      <c r="J3" s="1979" t="s">
        <v>970</v>
      </c>
      <c r="K3" s="1979"/>
      <c r="L3" s="1979"/>
      <c r="M3" s="1979"/>
      <c r="N3" s="1979"/>
      <c r="O3" s="1979"/>
      <c r="P3" s="1979"/>
    </row>
    <row r="4" spans="1:16" s="1136" customFormat="1" ht="24" customHeight="1">
      <c r="A4" s="1976"/>
      <c r="B4" s="1976"/>
      <c r="C4" s="1976"/>
      <c r="D4" s="1976"/>
      <c r="E4" s="1976"/>
      <c r="L4" s="1990"/>
      <c r="M4" s="1990"/>
      <c r="N4" s="1990"/>
      <c r="O4" s="1990"/>
    </row>
    <row r="5" spans="1:16" s="267" customFormat="1" ht="18" customHeight="1" thickBot="1">
      <c r="A5" s="267" t="s">
        <v>704</v>
      </c>
      <c r="L5" s="1156"/>
      <c r="O5" s="279"/>
      <c r="P5" s="1156" t="s">
        <v>968</v>
      </c>
    </row>
    <row r="6" spans="1:16" s="285" customFormat="1" ht="43.5" customHeight="1">
      <c r="A6" s="1163" t="s">
        <v>1017</v>
      </c>
      <c r="B6" s="280" t="s">
        <v>1056</v>
      </c>
      <c r="C6" s="281" t="s">
        <v>1866</v>
      </c>
      <c r="D6" s="281" t="s">
        <v>1867</v>
      </c>
      <c r="E6" s="281" t="s">
        <v>1868</v>
      </c>
      <c r="F6" s="281" t="s">
        <v>1869</v>
      </c>
      <c r="G6" s="281" t="s">
        <v>1870</v>
      </c>
      <c r="H6" s="281" t="s">
        <v>1871</v>
      </c>
      <c r="I6" s="282" t="s">
        <v>1872</v>
      </c>
      <c r="J6" s="283" t="s">
        <v>1873</v>
      </c>
      <c r="K6" s="281" t="s">
        <v>1874</v>
      </c>
      <c r="L6" s="281" t="s">
        <v>1875</v>
      </c>
      <c r="M6" s="281" t="s">
        <v>1876</v>
      </c>
      <c r="N6" s="281" t="s">
        <v>1877</v>
      </c>
      <c r="O6" s="284" t="s">
        <v>971</v>
      </c>
      <c r="P6" s="1162" t="s">
        <v>1016</v>
      </c>
    </row>
    <row r="7" spans="1:16" ht="69.95" customHeight="1">
      <c r="A7" s="1126">
        <v>2013</v>
      </c>
      <c r="B7" s="287">
        <v>4.4000000000000004</v>
      </c>
      <c r="C7" s="287">
        <v>0.1</v>
      </c>
      <c r="D7" s="287">
        <v>1.05</v>
      </c>
      <c r="E7" s="287">
        <v>3.55</v>
      </c>
      <c r="F7" s="287">
        <v>6.75</v>
      </c>
      <c r="G7" s="287">
        <v>8.75</v>
      </c>
      <c r="H7" s="287">
        <v>9.4499999999999993</v>
      </c>
      <c r="I7" s="287">
        <v>7.95</v>
      </c>
      <c r="J7" s="287">
        <v>6</v>
      </c>
      <c r="K7" s="287">
        <v>3.65</v>
      </c>
      <c r="L7" s="287">
        <v>2.35</v>
      </c>
      <c r="M7" s="287">
        <v>1.5499999999999998</v>
      </c>
      <c r="N7" s="287">
        <v>0.85</v>
      </c>
      <c r="O7" s="287">
        <v>0.2</v>
      </c>
      <c r="P7" s="288">
        <v>2013</v>
      </c>
    </row>
    <row r="8" spans="1:16" ht="69.95" customHeight="1">
      <c r="A8" s="1126">
        <v>2014</v>
      </c>
      <c r="B8" s="287">
        <v>4.5</v>
      </c>
      <c r="C8" s="287">
        <v>0.1</v>
      </c>
      <c r="D8" s="287">
        <v>1.25</v>
      </c>
      <c r="E8" s="287">
        <v>4.4000000000000004</v>
      </c>
      <c r="F8" s="287">
        <v>7.5</v>
      </c>
      <c r="G8" s="287">
        <v>8.8000000000000007</v>
      </c>
      <c r="H8" s="287">
        <v>9.6999999999999993</v>
      </c>
      <c r="I8" s="287">
        <v>8.5</v>
      </c>
      <c r="J8" s="287">
        <v>5.65</v>
      </c>
      <c r="K8" s="287">
        <v>3.7</v>
      </c>
      <c r="L8" s="287">
        <v>2.35</v>
      </c>
      <c r="M8" s="287">
        <v>1.75</v>
      </c>
      <c r="N8" s="287">
        <v>0.85</v>
      </c>
      <c r="O8" s="287">
        <v>0.35</v>
      </c>
      <c r="P8" s="288">
        <v>2014</v>
      </c>
    </row>
    <row r="9" spans="1:16" ht="69.95" customHeight="1">
      <c r="A9" s="1126">
        <v>2015</v>
      </c>
      <c r="B9" s="287">
        <v>4.4000000000000004</v>
      </c>
      <c r="C9" s="287">
        <v>1.2999999999999998</v>
      </c>
      <c r="D9" s="287">
        <v>11.8</v>
      </c>
      <c r="E9" s="287">
        <v>61.4</v>
      </c>
      <c r="F9" s="287">
        <v>52.75</v>
      </c>
      <c r="G9" s="287">
        <v>18.350000000000001</v>
      </c>
      <c r="H9" s="287">
        <v>8.3999999999999986</v>
      </c>
      <c r="I9" s="287">
        <v>5.0999999999999996</v>
      </c>
      <c r="J9" s="287">
        <v>3.6500000000000004</v>
      </c>
      <c r="K9" s="287">
        <v>2.3499999999999996</v>
      </c>
      <c r="L9" s="287">
        <v>1.45</v>
      </c>
      <c r="M9" s="287">
        <v>0.75</v>
      </c>
      <c r="N9" s="287">
        <v>0.35</v>
      </c>
      <c r="O9" s="287">
        <v>0.15</v>
      </c>
      <c r="P9" s="288">
        <v>2015</v>
      </c>
    </row>
    <row r="10" spans="1:16" ht="69.95" customHeight="1">
      <c r="A10" s="1210">
        <v>2016</v>
      </c>
      <c r="B10" s="287">
        <v>4.3499999999999996</v>
      </c>
      <c r="C10" s="287">
        <v>0.05</v>
      </c>
      <c r="D10" s="287">
        <v>1.1499999999999999</v>
      </c>
      <c r="E10" s="287">
        <v>4.2</v>
      </c>
      <c r="F10" s="287">
        <v>7.25</v>
      </c>
      <c r="G10" s="287">
        <v>8.6499999999999986</v>
      </c>
      <c r="H10" s="287">
        <v>9.0500000000000007</v>
      </c>
      <c r="I10" s="287">
        <v>8.15</v>
      </c>
      <c r="J10" s="287">
        <v>6.3000000000000007</v>
      </c>
      <c r="K10" s="287">
        <v>3.95</v>
      </c>
      <c r="L10" s="287">
        <v>2.5499999999999998</v>
      </c>
      <c r="M10" s="287">
        <v>1.4500000000000002</v>
      </c>
      <c r="N10" s="287">
        <v>0.95</v>
      </c>
      <c r="O10" s="287">
        <v>0.35</v>
      </c>
      <c r="P10" s="288">
        <v>2016</v>
      </c>
    </row>
    <row r="11" spans="1:16" ht="69.95" customHeight="1">
      <c r="A11" s="1158">
        <v>2017</v>
      </c>
      <c r="B11" s="290">
        <f t="shared" ref="B11:O11" si="0">SUM(B13:B14)/2</f>
        <v>4.5</v>
      </c>
      <c r="C11" s="289">
        <f t="shared" si="0"/>
        <v>0.05</v>
      </c>
      <c r="D11" s="289">
        <f t="shared" si="0"/>
        <v>1.5499999999999998</v>
      </c>
      <c r="E11" s="289">
        <f t="shared" si="0"/>
        <v>4.25</v>
      </c>
      <c r="F11" s="289">
        <f t="shared" si="0"/>
        <v>7.8500000000000005</v>
      </c>
      <c r="G11" s="289">
        <f t="shared" si="0"/>
        <v>9.0500000000000007</v>
      </c>
      <c r="H11" s="289">
        <f t="shared" si="0"/>
        <v>9.35</v>
      </c>
      <c r="I11" s="289">
        <f t="shared" si="0"/>
        <v>8</v>
      </c>
      <c r="J11" s="289">
        <f t="shared" si="0"/>
        <v>6.35</v>
      </c>
      <c r="K11" s="290">
        <f t="shared" si="0"/>
        <v>4.0999999999999996</v>
      </c>
      <c r="L11" s="290">
        <f t="shared" si="0"/>
        <v>2.8</v>
      </c>
      <c r="M11" s="290">
        <f t="shared" si="0"/>
        <v>1.75</v>
      </c>
      <c r="N11" s="290">
        <f t="shared" si="0"/>
        <v>0.9</v>
      </c>
      <c r="O11" s="290">
        <f t="shared" si="0"/>
        <v>0.3</v>
      </c>
      <c r="P11" s="291">
        <v>2017</v>
      </c>
    </row>
    <row r="12" spans="1:16" ht="37.5" customHeight="1">
      <c r="A12" s="179"/>
      <c r="B12" s="292"/>
      <c r="C12" s="708"/>
      <c r="D12" s="293"/>
      <c r="E12" s="293"/>
      <c r="F12" s="293"/>
      <c r="G12" s="293"/>
      <c r="H12" s="293"/>
      <c r="I12" s="293"/>
      <c r="J12" s="293"/>
      <c r="K12" s="293"/>
      <c r="L12" s="1125"/>
      <c r="M12" s="1125"/>
      <c r="N12" s="1125"/>
      <c r="O12" s="1125"/>
      <c r="P12" s="713"/>
    </row>
    <row r="13" spans="1:16" ht="69.95" customHeight="1">
      <c r="A13" s="179" t="s">
        <v>972</v>
      </c>
      <c r="B13" s="1276">
        <v>4.7</v>
      </c>
      <c r="C13" s="1276">
        <v>0</v>
      </c>
      <c r="D13" s="1276">
        <v>0.8</v>
      </c>
      <c r="E13" s="1276">
        <v>2.4</v>
      </c>
      <c r="F13" s="1276">
        <v>5.9</v>
      </c>
      <c r="G13" s="1276">
        <v>8.4</v>
      </c>
      <c r="H13" s="1276">
        <v>9.1</v>
      </c>
      <c r="I13" s="1276">
        <v>8.6999999999999993</v>
      </c>
      <c r="J13" s="1276">
        <v>7.3</v>
      </c>
      <c r="K13" s="1276">
        <v>4.9000000000000004</v>
      </c>
      <c r="L13" s="1276">
        <v>3.6</v>
      </c>
      <c r="M13" s="1276">
        <v>2.5</v>
      </c>
      <c r="N13" s="1276">
        <v>1.3</v>
      </c>
      <c r="O13" s="1276">
        <v>0.5</v>
      </c>
      <c r="P13" s="713" t="s">
        <v>973</v>
      </c>
    </row>
    <row r="14" spans="1:16" ht="69.95" customHeight="1" thickBot="1">
      <c r="A14" s="179" t="s">
        <v>974</v>
      </c>
      <c r="B14" s="1276">
        <v>4.3</v>
      </c>
      <c r="C14" s="1276">
        <v>0.1</v>
      </c>
      <c r="D14" s="1276">
        <v>2.2999999999999998</v>
      </c>
      <c r="E14" s="1276">
        <v>6.1</v>
      </c>
      <c r="F14" s="1276">
        <v>9.8000000000000007</v>
      </c>
      <c r="G14" s="1276">
        <v>9.6999999999999993</v>
      </c>
      <c r="H14" s="1276">
        <v>9.6</v>
      </c>
      <c r="I14" s="1276">
        <v>7.3</v>
      </c>
      <c r="J14" s="1276">
        <v>5.4</v>
      </c>
      <c r="K14" s="1276">
        <v>3.3</v>
      </c>
      <c r="L14" s="1276">
        <v>2</v>
      </c>
      <c r="M14" s="1276">
        <v>1</v>
      </c>
      <c r="N14" s="1276">
        <v>0.5</v>
      </c>
      <c r="O14" s="1276">
        <v>0.1</v>
      </c>
      <c r="P14" s="713" t="s">
        <v>975</v>
      </c>
    </row>
    <row r="15" spans="1:16" ht="12" customHeight="1">
      <c r="A15" s="1352" t="s">
        <v>1917</v>
      </c>
      <c r="B15" s="600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3"/>
      <c r="P15" s="1068" t="s">
        <v>1766</v>
      </c>
    </row>
    <row r="16" spans="1:16" s="296" customFormat="1" ht="12" customHeight="1">
      <c r="A16" s="601" t="s">
        <v>1919</v>
      </c>
      <c r="D16" s="602"/>
      <c r="E16" s="602"/>
      <c r="F16" s="602"/>
      <c r="G16" s="602"/>
      <c r="H16" s="602"/>
      <c r="I16" s="602"/>
      <c r="J16" s="602"/>
      <c r="K16" s="602"/>
      <c r="L16" s="602"/>
      <c r="M16" s="602"/>
      <c r="N16" s="602"/>
      <c r="O16" s="602"/>
      <c r="P16" s="297"/>
    </row>
    <row r="17" spans="1:24" s="299" customFormat="1" ht="11.1" customHeight="1">
      <c r="A17" s="298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</row>
    <row r="29" spans="1:24">
      <c r="X29" s="269">
        <v>1355951</v>
      </c>
    </row>
  </sheetData>
  <sheetProtection selectLockedCells="1"/>
  <mergeCells count="4">
    <mergeCell ref="A4:E4"/>
    <mergeCell ref="L4:O4"/>
    <mergeCell ref="J3:P3"/>
    <mergeCell ref="A3:I3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view="pageBreakPreview" topLeftCell="P1" zoomScaleNormal="100" zoomScaleSheetLayoutView="100" workbookViewId="0">
      <selection activeCell="X24" sqref="X24"/>
    </sheetView>
  </sheetViews>
  <sheetFormatPr defaultRowHeight="14.25"/>
  <cols>
    <col min="1" max="1" width="10.625" style="756" customWidth="1"/>
    <col min="2" max="2" width="10.625" style="757" customWidth="1"/>
    <col min="3" max="3" width="10.125" style="758" customWidth="1"/>
    <col min="4" max="5" width="10.375" style="758" customWidth="1"/>
    <col min="6" max="6" width="9.625" style="758" customWidth="1"/>
    <col min="7" max="7" width="10.375" style="759" customWidth="1"/>
    <col min="8" max="8" width="10.375" style="760" customWidth="1"/>
    <col min="9" max="9" width="8.625" style="761" customWidth="1"/>
    <col min="10" max="10" width="9.625" style="758" customWidth="1"/>
    <col min="11" max="11" width="7.625" style="759" customWidth="1"/>
    <col min="12" max="12" width="7.625" style="760" customWidth="1"/>
    <col min="13" max="13" width="9.625" style="760" customWidth="1"/>
    <col min="14" max="14" width="9.625" style="762" customWidth="1"/>
    <col min="15" max="15" width="12.625" style="758" customWidth="1"/>
    <col min="16" max="16" width="7.625" style="755" customWidth="1"/>
    <col min="17" max="17" width="9.375" style="761" customWidth="1"/>
    <col min="18" max="18" width="9.625" style="761" customWidth="1"/>
    <col min="19" max="20" width="10.625" style="755" customWidth="1"/>
    <col min="21" max="21" width="10.25" style="755" customWidth="1"/>
    <col min="22" max="22" width="10.5" style="755" customWidth="1"/>
    <col min="23" max="23" width="10.625" style="755" customWidth="1"/>
    <col min="24" max="25" width="10.125" style="755" customWidth="1"/>
    <col min="26" max="27" width="8.125" style="755" customWidth="1"/>
    <col min="28" max="29" width="8.625" style="755" customWidth="1"/>
    <col min="30" max="30" width="9.625" style="755" customWidth="1"/>
    <col min="31" max="31" width="9.125" style="755" customWidth="1"/>
    <col min="32" max="32" width="12.625" style="755" customWidth="1"/>
    <col min="33" max="33" width="7.375" style="755" customWidth="1"/>
    <col min="34" max="34" width="10.125" style="755" customWidth="1"/>
    <col min="35" max="35" width="12.25" style="755" customWidth="1"/>
    <col min="36" max="16384" width="9" style="755"/>
  </cols>
  <sheetData>
    <row r="1" spans="1:35" s="942" customFormat="1" ht="14.1" customHeight="1">
      <c r="A1" s="935"/>
      <c r="B1" s="936"/>
      <c r="C1" s="936"/>
      <c r="D1" s="936"/>
      <c r="E1" s="936"/>
      <c r="F1" s="936"/>
      <c r="G1" s="937"/>
      <c r="H1" s="938" t="s">
        <v>1660</v>
      </c>
      <c r="I1" s="939" t="s">
        <v>1661</v>
      </c>
      <c r="J1" s="936"/>
      <c r="K1" s="937"/>
      <c r="L1" s="940"/>
      <c r="M1" s="940"/>
      <c r="N1" s="941"/>
      <c r="O1" s="936"/>
      <c r="Q1" s="943"/>
      <c r="R1" s="943"/>
      <c r="S1" s="936"/>
      <c r="T1" s="936"/>
      <c r="U1" s="936"/>
      <c r="V1" s="936"/>
      <c r="W1" s="936"/>
      <c r="X1" s="937"/>
      <c r="Y1" s="938" t="s">
        <v>1894</v>
      </c>
      <c r="Z1" s="939" t="s">
        <v>1893</v>
      </c>
      <c r="AB1" s="937"/>
      <c r="AC1" s="940"/>
      <c r="AD1" s="940"/>
      <c r="AE1" s="941"/>
      <c r="AF1" s="936"/>
      <c r="AH1" s="943"/>
    </row>
    <row r="2" spans="1:35" s="730" customFormat="1" ht="14.1" customHeight="1">
      <c r="A2" s="722"/>
      <c r="B2" s="723"/>
      <c r="C2" s="724"/>
      <c r="D2" s="724"/>
      <c r="E2" s="724"/>
      <c r="F2" s="724"/>
      <c r="G2" s="725"/>
      <c r="H2" s="726"/>
      <c r="I2" s="727"/>
      <c r="J2" s="724"/>
      <c r="K2" s="725"/>
      <c r="L2" s="728"/>
      <c r="M2" s="728"/>
      <c r="N2" s="729"/>
      <c r="O2" s="724"/>
      <c r="Q2" s="731"/>
      <c r="R2" s="731"/>
      <c r="S2" s="723"/>
      <c r="T2" s="724"/>
      <c r="U2" s="724"/>
      <c r="V2" s="724"/>
      <c r="W2" s="724"/>
      <c r="X2" s="725"/>
      <c r="Z2" s="727"/>
      <c r="AB2" s="725"/>
      <c r="AC2" s="728"/>
      <c r="AD2" s="728"/>
      <c r="AE2" s="729"/>
      <c r="AF2" s="724"/>
      <c r="AH2" s="731"/>
    </row>
    <row r="3" spans="1:35" s="781" customFormat="1" ht="20.100000000000001" customHeight="1">
      <c r="A3" s="1446" t="s">
        <v>1896</v>
      </c>
      <c r="B3" s="1446"/>
      <c r="C3" s="1446"/>
      <c r="D3" s="1446"/>
      <c r="E3" s="1446"/>
      <c r="F3" s="1446"/>
      <c r="G3" s="1446"/>
      <c r="H3" s="1446"/>
      <c r="I3" s="1446" t="s">
        <v>1059</v>
      </c>
      <c r="J3" s="1446"/>
      <c r="K3" s="1446"/>
      <c r="L3" s="1446"/>
      <c r="M3" s="1446"/>
      <c r="N3" s="1446"/>
      <c r="O3" s="1446"/>
      <c r="P3" s="1446"/>
      <c r="Q3" s="1446"/>
      <c r="R3" s="1446" t="s">
        <v>1895</v>
      </c>
      <c r="S3" s="1446"/>
      <c r="T3" s="1446"/>
      <c r="U3" s="1446"/>
      <c r="V3" s="1446"/>
      <c r="W3" s="1446"/>
      <c r="X3" s="1446"/>
      <c r="Y3" s="1446"/>
      <c r="Z3" s="1446" t="s">
        <v>1898</v>
      </c>
      <c r="AA3" s="1446"/>
      <c r="AB3" s="1446"/>
      <c r="AC3" s="1446"/>
      <c r="AD3" s="1446"/>
      <c r="AE3" s="1446"/>
      <c r="AF3" s="1446"/>
      <c r="AG3" s="1446"/>
      <c r="AH3" s="1446"/>
    </row>
    <row r="4" spans="1:35" s="732" customFormat="1" ht="24" customHeight="1">
      <c r="A4" s="1447" t="s">
        <v>1897</v>
      </c>
      <c r="B4" s="1447"/>
      <c r="C4" s="1447"/>
      <c r="D4" s="1447"/>
      <c r="E4" s="1447"/>
      <c r="F4" s="1447"/>
      <c r="G4" s="1447"/>
      <c r="H4" s="1447"/>
      <c r="I4" s="1447" t="s">
        <v>1185</v>
      </c>
      <c r="J4" s="1447"/>
      <c r="K4" s="1447"/>
      <c r="L4" s="1447"/>
      <c r="M4" s="1447"/>
      <c r="N4" s="1447"/>
      <c r="O4" s="1447"/>
      <c r="P4" s="1447"/>
      <c r="Q4" s="1447"/>
      <c r="R4" s="1447" t="s">
        <v>1186</v>
      </c>
      <c r="S4" s="1447"/>
      <c r="T4" s="1447"/>
      <c r="U4" s="1447"/>
      <c r="V4" s="1447"/>
      <c r="W4" s="1447"/>
      <c r="X4" s="1447"/>
      <c r="Y4" s="1447"/>
      <c r="Z4" s="1447" t="s">
        <v>1899</v>
      </c>
      <c r="AA4" s="1447"/>
      <c r="AB4" s="1447"/>
      <c r="AC4" s="1447"/>
      <c r="AD4" s="1447"/>
      <c r="AE4" s="1447"/>
      <c r="AF4" s="1447"/>
      <c r="AG4" s="1447"/>
      <c r="AH4" s="1447"/>
    </row>
    <row r="5" spans="1:35" s="734" customFormat="1" ht="18" customHeight="1" thickBot="1">
      <c r="A5" s="733" t="s">
        <v>1187</v>
      </c>
      <c r="G5" s="1445" t="s">
        <v>405</v>
      </c>
      <c r="H5" s="1445"/>
      <c r="I5" s="735" t="s">
        <v>1187</v>
      </c>
      <c r="J5" s="735"/>
      <c r="L5" s="736"/>
      <c r="M5" s="736"/>
      <c r="Q5" s="737" t="s">
        <v>7</v>
      </c>
      <c r="R5" s="733"/>
      <c r="Y5" s="736" t="s">
        <v>405</v>
      </c>
      <c r="Z5" s="733" t="s">
        <v>1187</v>
      </c>
      <c r="AC5" s="736" t="s">
        <v>64</v>
      </c>
      <c r="AD5" s="736"/>
      <c r="AH5" s="736" t="s">
        <v>405</v>
      </c>
      <c r="AI5" s="738"/>
    </row>
    <row r="6" spans="1:35" s="624" customFormat="1" ht="17.25" customHeight="1">
      <c r="A6" s="1410" t="s">
        <v>1207</v>
      </c>
      <c r="B6" s="1415" t="s">
        <v>1208</v>
      </c>
      <c r="C6" s="1441" t="s">
        <v>1209</v>
      </c>
      <c r="D6" s="1414"/>
      <c r="E6" s="1414"/>
      <c r="F6" s="1414"/>
      <c r="G6" s="1414"/>
      <c r="H6" s="1414"/>
      <c r="I6" s="1410" t="s">
        <v>1210</v>
      </c>
      <c r="J6" s="1413" t="s">
        <v>1188</v>
      </c>
      <c r="K6" s="1414"/>
      <c r="L6" s="1415"/>
      <c r="M6" s="1419" t="s">
        <v>1189</v>
      </c>
      <c r="N6" s="1415" t="s">
        <v>1190</v>
      </c>
      <c r="O6" s="218" t="s">
        <v>1191</v>
      </c>
      <c r="P6" s="1404" t="s">
        <v>1192</v>
      </c>
      <c r="Q6" s="1405"/>
      <c r="R6" s="1442" t="s">
        <v>1222</v>
      </c>
      <c r="S6" s="1438" t="s">
        <v>1208</v>
      </c>
      <c r="T6" s="1441" t="s">
        <v>1811</v>
      </c>
      <c r="U6" s="1414"/>
      <c r="V6" s="1414"/>
      <c r="W6" s="1414"/>
      <c r="X6" s="1414"/>
      <c r="Y6" s="1414"/>
      <c r="Z6" s="1410" t="s">
        <v>1221</v>
      </c>
      <c r="AA6" s="1413" t="s">
        <v>1812</v>
      </c>
      <c r="AB6" s="1414"/>
      <c r="AC6" s="1415"/>
      <c r="AD6" s="1419" t="s">
        <v>1813</v>
      </c>
      <c r="AE6" s="1415" t="s">
        <v>1190</v>
      </c>
      <c r="AF6" s="218" t="s">
        <v>1191</v>
      </c>
      <c r="AG6" s="1404" t="s">
        <v>1192</v>
      </c>
      <c r="AH6" s="1405"/>
    </row>
    <row r="7" spans="1:35" s="624" customFormat="1" ht="14.1" customHeight="1">
      <c r="A7" s="1411"/>
      <c r="B7" s="1422"/>
      <c r="C7" s="1416" t="s">
        <v>1193</v>
      </c>
      <c r="D7" s="626"/>
      <c r="E7" s="1111"/>
      <c r="F7" s="1416" t="s">
        <v>1194</v>
      </c>
      <c r="G7" s="219"/>
      <c r="H7" s="219"/>
      <c r="I7" s="1411"/>
      <c r="J7" s="1408" t="s">
        <v>1195</v>
      </c>
      <c r="K7" s="219"/>
      <c r="L7" s="219"/>
      <c r="M7" s="1420"/>
      <c r="N7" s="1422"/>
      <c r="O7" s="782" t="s">
        <v>1196</v>
      </c>
      <c r="P7" s="1406"/>
      <c r="Q7" s="1407"/>
      <c r="R7" s="1443"/>
      <c r="S7" s="1439"/>
      <c r="T7" s="1416" t="s">
        <v>1193</v>
      </c>
      <c r="U7" s="626"/>
      <c r="V7" s="1111"/>
      <c r="W7" s="1416" t="s">
        <v>1194</v>
      </c>
      <c r="X7" s="219"/>
      <c r="Y7" s="219"/>
      <c r="Z7" s="1411"/>
      <c r="AA7" s="1408" t="s">
        <v>1197</v>
      </c>
      <c r="AB7" s="219"/>
      <c r="AC7" s="219"/>
      <c r="AD7" s="1420"/>
      <c r="AE7" s="1422"/>
      <c r="AF7" s="782" t="s">
        <v>1196</v>
      </c>
      <c r="AG7" s="1406"/>
      <c r="AH7" s="1407"/>
    </row>
    <row r="8" spans="1:35" s="624" customFormat="1" ht="13.7" customHeight="1">
      <c r="A8" s="1411"/>
      <c r="B8" s="1422"/>
      <c r="C8" s="1406"/>
      <c r="D8" s="220" t="s">
        <v>391</v>
      </c>
      <c r="E8" s="220" t="s">
        <v>392</v>
      </c>
      <c r="F8" s="1406"/>
      <c r="G8" s="220" t="s">
        <v>42</v>
      </c>
      <c r="H8" s="221" t="s">
        <v>44</v>
      </c>
      <c r="I8" s="1411"/>
      <c r="J8" s="1407"/>
      <c r="K8" s="220" t="s">
        <v>42</v>
      </c>
      <c r="L8" s="221" t="s">
        <v>44</v>
      </c>
      <c r="M8" s="1420"/>
      <c r="N8" s="1422"/>
      <c r="O8" s="782" t="s">
        <v>393</v>
      </c>
      <c r="P8" s="1109"/>
      <c r="Q8" s="222" t="s">
        <v>394</v>
      </c>
      <c r="R8" s="1443"/>
      <c r="S8" s="1439"/>
      <c r="T8" s="1406"/>
      <c r="U8" s="220" t="s">
        <v>391</v>
      </c>
      <c r="V8" s="220" t="s">
        <v>392</v>
      </c>
      <c r="W8" s="1406"/>
      <c r="X8" s="220" t="s">
        <v>42</v>
      </c>
      <c r="Y8" s="221" t="s">
        <v>44</v>
      </c>
      <c r="Z8" s="1411"/>
      <c r="AA8" s="1407"/>
      <c r="AB8" s="220" t="s">
        <v>42</v>
      </c>
      <c r="AC8" s="221" t="s">
        <v>44</v>
      </c>
      <c r="AD8" s="1420"/>
      <c r="AE8" s="1422"/>
      <c r="AF8" s="782" t="s">
        <v>1814</v>
      </c>
      <c r="AG8" s="1109" t="s">
        <v>7</v>
      </c>
      <c r="AH8" s="222" t="s">
        <v>394</v>
      </c>
    </row>
    <row r="9" spans="1:35" s="624" customFormat="1" ht="13.7" customHeight="1">
      <c r="A9" s="1412"/>
      <c r="B9" s="1423"/>
      <c r="C9" s="1417"/>
      <c r="D9" s="1116" t="s">
        <v>395</v>
      </c>
      <c r="E9" s="1116" t="s">
        <v>396</v>
      </c>
      <c r="F9" s="1417"/>
      <c r="G9" s="1116" t="s">
        <v>395</v>
      </c>
      <c r="H9" s="223" t="s">
        <v>396</v>
      </c>
      <c r="I9" s="1412"/>
      <c r="J9" s="1409"/>
      <c r="K9" s="1116" t="s">
        <v>395</v>
      </c>
      <c r="L9" s="223" t="s">
        <v>396</v>
      </c>
      <c r="M9" s="1421"/>
      <c r="N9" s="1423"/>
      <c r="O9" s="783" t="s">
        <v>1198</v>
      </c>
      <c r="P9" s="224"/>
      <c r="Q9" s="225" t="s">
        <v>397</v>
      </c>
      <c r="R9" s="1444"/>
      <c r="S9" s="1440"/>
      <c r="T9" s="1417"/>
      <c r="U9" s="1116" t="s">
        <v>395</v>
      </c>
      <c r="V9" s="1116" t="s">
        <v>396</v>
      </c>
      <c r="W9" s="1417"/>
      <c r="X9" s="1116" t="s">
        <v>395</v>
      </c>
      <c r="Y9" s="223" t="s">
        <v>396</v>
      </c>
      <c r="Z9" s="1412"/>
      <c r="AA9" s="1409"/>
      <c r="AB9" s="1116" t="s">
        <v>395</v>
      </c>
      <c r="AC9" s="223" t="s">
        <v>396</v>
      </c>
      <c r="AD9" s="1421"/>
      <c r="AE9" s="1423"/>
      <c r="AF9" s="783" t="s">
        <v>1198</v>
      </c>
      <c r="AG9" s="224"/>
      <c r="AH9" s="225" t="s">
        <v>397</v>
      </c>
    </row>
    <row r="10" spans="1:35" s="624" customFormat="1" ht="21.95" customHeight="1">
      <c r="A10" s="1110">
        <v>1972</v>
      </c>
      <c r="B10" s="226">
        <v>864448</v>
      </c>
      <c r="C10" s="226">
        <v>4687960</v>
      </c>
      <c r="D10" s="226">
        <v>2343842</v>
      </c>
      <c r="E10" s="226">
        <v>2344118</v>
      </c>
      <c r="F10" s="144" t="s">
        <v>398</v>
      </c>
      <c r="G10" s="144" t="s">
        <v>398</v>
      </c>
      <c r="H10" s="144" t="s">
        <v>398</v>
      </c>
      <c r="I10" s="1110">
        <v>1972</v>
      </c>
      <c r="J10" s="144" t="s">
        <v>398</v>
      </c>
      <c r="K10" s="144" t="s">
        <v>398</v>
      </c>
      <c r="L10" s="144" t="s">
        <v>398</v>
      </c>
      <c r="M10" s="227">
        <v>1.8081083205818749</v>
      </c>
      <c r="N10" s="227">
        <v>5.4</v>
      </c>
      <c r="O10" s="144" t="s">
        <v>398</v>
      </c>
      <c r="P10" s="227">
        <v>237</v>
      </c>
      <c r="Q10" s="228">
        <v>19797.810000000001</v>
      </c>
      <c r="R10" s="1110">
        <v>1995</v>
      </c>
      <c r="S10" s="597">
        <v>862912</v>
      </c>
      <c r="T10" s="229">
        <v>2775922</v>
      </c>
      <c r="U10" s="229">
        <v>1392540</v>
      </c>
      <c r="V10" s="229">
        <v>1383382</v>
      </c>
      <c r="W10" s="236">
        <v>2770378</v>
      </c>
      <c r="X10" s="229">
        <v>1389878</v>
      </c>
      <c r="Y10" s="229">
        <v>1380500</v>
      </c>
      <c r="Z10" s="1110">
        <v>1995</v>
      </c>
      <c r="AA10" s="229">
        <v>5544</v>
      </c>
      <c r="AB10" s="229">
        <v>2662</v>
      </c>
      <c r="AC10" s="229">
        <v>2882</v>
      </c>
      <c r="AD10" s="232">
        <v>-3.458783636916924</v>
      </c>
      <c r="AE10" s="233">
        <v>3.2169236260476155</v>
      </c>
      <c r="AF10" s="229">
        <v>248256</v>
      </c>
      <c r="AG10" s="233">
        <v>145.93325784124161</v>
      </c>
      <c r="AH10" s="234">
        <v>19021.86</v>
      </c>
    </row>
    <row r="11" spans="1:35" s="624" customFormat="1" ht="21.95" customHeight="1">
      <c r="A11" s="1110">
        <v>1973</v>
      </c>
      <c r="B11" s="226">
        <v>886180</v>
      </c>
      <c r="C11" s="226">
        <v>4680997</v>
      </c>
      <c r="D11" s="226">
        <v>2397959</v>
      </c>
      <c r="E11" s="226">
        <v>2283038</v>
      </c>
      <c r="F11" s="144" t="s">
        <v>398</v>
      </c>
      <c r="G11" s="144" t="s">
        <v>398</v>
      </c>
      <c r="H11" s="144" t="s">
        <v>398</v>
      </c>
      <c r="I11" s="1110">
        <v>1973</v>
      </c>
      <c r="J11" s="144" t="s">
        <v>398</v>
      </c>
      <c r="K11" s="144" t="s">
        <v>398</v>
      </c>
      <c r="L11" s="144" t="s">
        <v>398</v>
      </c>
      <c r="M11" s="227">
        <v>-0.14852942431249413</v>
      </c>
      <c r="N11" s="227">
        <v>5.4</v>
      </c>
      <c r="O11" s="144" t="s">
        <v>398</v>
      </c>
      <c r="P11" s="227">
        <v>241</v>
      </c>
      <c r="Q11" s="228">
        <v>19797.810000000001</v>
      </c>
      <c r="R11" s="1110">
        <v>1996</v>
      </c>
      <c r="S11" s="597">
        <v>890719</v>
      </c>
      <c r="T11" s="229">
        <v>2799171</v>
      </c>
      <c r="U11" s="229">
        <v>1403863</v>
      </c>
      <c r="V11" s="229">
        <v>1395308</v>
      </c>
      <c r="W11" s="229">
        <v>2790451</v>
      </c>
      <c r="X11" s="229">
        <v>1399442</v>
      </c>
      <c r="Y11" s="226">
        <v>1391009</v>
      </c>
      <c r="Z11" s="1110">
        <v>1996</v>
      </c>
      <c r="AA11" s="229">
        <v>8720</v>
      </c>
      <c r="AB11" s="229">
        <v>4421</v>
      </c>
      <c r="AC11" s="226">
        <v>4299</v>
      </c>
      <c r="AD11" s="232">
        <v>0.83752353272174074</v>
      </c>
      <c r="AE11" s="233">
        <v>3.14259716027165</v>
      </c>
      <c r="AF11" s="229">
        <v>256436</v>
      </c>
      <c r="AG11" s="233">
        <v>147.15733991111168</v>
      </c>
      <c r="AH11" s="234">
        <v>19021.62</v>
      </c>
    </row>
    <row r="12" spans="1:35" s="624" customFormat="1" ht="21.95" customHeight="1">
      <c r="A12" s="1110">
        <v>1974</v>
      </c>
      <c r="B12" s="226">
        <v>910915</v>
      </c>
      <c r="C12" s="226">
        <v>4878863</v>
      </c>
      <c r="D12" s="226">
        <v>2446676</v>
      </c>
      <c r="E12" s="226">
        <v>2432187</v>
      </c>
      <c r="F12" s="144" t="s">
        <v>398</v>
      </c>
      <c r="G12" s="144" t="s">
        <v>398</v>
      </c>
      <c r="H12" s="144" t="s">
        <v>398</v>
      </c>
      <c r="I12" s="1110">
        <v>1974</v>
      </c>
      <c r="J12" s="144" t="s">
        <v>398</v>
      </c>
      <c r="K12" s="144" t="s">
        <v>398</v>
      </c>
      <c r="L12" s="144" t="s">
        <v>398</v>
      </c>
      <c r="M12" s="227">
        <v>4.2270054862244093</v>
      </c>
      <c r="N12" s="227">
        <v>5.4</v>
      </c>
      <c r="O12" s="144" t="s">
        <v>398</v>
      </c>
      <c r="P12" s="227">
        <v>246</v>
      </c>
      <c r="Q12" s="228">
        <v>19797.810000000001</v>
      </c>
      <c r="R12" s="1110">
        <v>1997</v>
      </c>
      <c r="S12" s="597">
        <v>914824</v>
      </c>
      <c r="T12" s="229">
        <v>2811586</v>
      </c>
      <c r="U12" s="229">
        <v>1409973</v>
      </c>
      <c r="V12" s="229">
        <v>1401613</v>
      </c>
      <c r="W12" s="229">
        <v>2799084</v>
      </c>
      <c r="X12" s="229">
        <v>1403153</v>
      </c>
      <c r="Y12" s="226">
        <v>1395931</v>
      </c>
      <c r="Z12" s="1110">
        <v>1997</v>
      </c>
      <c r="AA12" s="229">
        <v>12502</v>
      </c>
      <c r="AB12" s="229">
        <v>6820</v>
      </c>
      <c r="AC12" s="226">
        <v>5682</v>
      </c>
      <c r="AD12" s="232">
        <v>0.4435241719780606</v>
      </c>
      <c r="AE12" s="233">
        <v>3.0733627451837728</v>
      </c>
      <c r="AF12" s="229">
        <v>266540</v>
      </c>
      <c r="AG12" s="233">
        <v>147.81607962634669</v>
      </c>
      <c r="AH12" s="234">
        <v>19020.84</v>
      </c>
    </row>
    <row r="13" spans="1:35" s="624" customFormat="1" ht="21.95" customHeight="1">
      <c r="A13" s="1110">
        <v>1975</v>
      </c>
      <c r="B13" s="226">
        <v>953864</v>
      </c>
      <c r="C13" s="226">
        <v>4858551</v>
      </c>
      <c r="D13" s="226">
        <v>2448035</v>
      </c>
      <c r="E13" s="226">
        <v>2410516</v>
      </c>
      <c r="F13" s="144" t="s">
        <v>398</v>
      </c>
      <c r="G13" s="144" t="s">
        <v>398</v>
      </c>
      <c r="H13" s="144" t="s">
        <v>398</v>
      </c>
      <c r="I13" s="1110">
        <v>1975</v>
      </c>
      <c r="J13" s="144" t="s">
        <v>398</v>
      </c>
      <c r="K13" s="144" t="s">
        <v>398</v>
      </c>
      <c r="L13" s="144" t="s">
        <v>398</v>
      </c>
      <c r="M13" s="227">
        <v>-0.41632650886077349</v>
      </c>
      <c r="N13" s="227">
        <v>5.0999999999999996</v>
      </c>
      <c r="O13" s="144" t="s">
        <v>398</v>
      </c>
      <c r="P13" s="227">
        <v>245</v>
      </c>
      <c r="Q13" s="228">
        <v>19803.009999999998</v>
      </c>
      <c r="R13" s="1110">
        <v>1998</v>
      </c>
      <c r="S13" s="597">
        <v>921203</v>
      </c>
      <c r="T13" s="229">
        <v>2820111</v>
      </c>
      <c r="U13" s="229">
        <v>1413857</v>
      </c>
      <c r="V13" s="229">
        <v>1406254</v>
      </c>
      <c r="W13" s="229">
        <v>2809595</v>
      </c>
      <c r="X13" s="229">
        <v>1408418</v>
      </c>
      <c r="Y13" s="226">
        <v>1401177</v>
      </c>
      <c r="Z13" s="1110">
        <v>1998</v>
      </c>
      <c r="AA13" s="229">
        <v>10516</v>
      </c>
      <c r="AB13" s="229">
        <v>5439</v>
      </c>
      <c r="AC13" s="226">
        <v>5077</v>
      </c>
      <c r="AD13" s="232">
        <v>0.30320964750855922</v>
      </c>
      <c r="AE13" s="233">
        <f>W13/S13</f>
        <v>3.049919507426702</v>
      </c>
      <c r="AF13" s="229">
        <v>277404</v>
      </c>
      <c r="AG13" s="233">
        <v>148.24798282914355</v>
      </c>
      <c r="AH13" s="234">
        <v>19022.93</v>
      </c>
    </row>
    <row r="14" spans="1:35" s="624" customFormat="1" ht="21.95" customHeight="1">
      <c r="A14" s="1110">
        <v>1976</v>
      </c>
      <c r="B14" s="226">
        <v>965168</v>
      </c>
      <c r="C14" s="226">
        <v>4902059</v>
      </c>
      <c r="D14" s="226">
        <v>2449863</v>
      </c>
      <c r="E14" s="226">
        <v>2452196</v>
      </c>
      <c r="F14" s="144" t="s">
        <v>398</v>
      </c>
      <c r="G14" s="144" t="s">
        <v>398</v>
      </c>
      <c r="H14" s="144" t="s">
        <v>398</v>
      </c>
      <c r="I14" s="1110">
        <v>1976</v>
      </c>
      <c r="J14" s="144" t="s">
        <v>398</v>
      </c>
      <c r="K14" s="144" t="s">
        <v>398</v>
      </c>
      <c r="L14" s="144" t="s">
        <v>398</v>
      </c>
      <c r="M14" s="227">
        <v>0.89549332712572127</v>
      </c>
      <c r="N14" s="227">
        <v>5.0999999999999996</v>
      </c>
      <c r="O14" s="144" t="s">
        <v>398</v>
      </c>
      <c r="P14" s="227">
        <v>247</v>
      </c>
      <c r="Q14" s="228">
        <v>19808.28</v>
      </c>
      <c r="R14" s="1110">
        <v>1999</v>
      </c>
      <c r="S14" s="597">
        <v>931140</v>
      </c>
      <c r="T14" s="229">
        <v>2820319</v>
      </c>
      <c r="U14" s="229">
        <v>1413928</v>
      </c>
      <c r="V14" s="229">
        <v>1406391</v>
      </c>
      <c r="W14" s="229">
        <v>2808567</v>
      </c>
      <c r="X14" s="229">
        <v>1407843</v>
      </c>
      <c r="Y14" s="226">
        <v>1400724</v>
      </c>
      <c r="Z14" s="1110">
        <v>1999</v>
      </c>
      <c r="AA14" s="229">
        <v>11752</v>
      </c>
      <c r="AB14" s="229">
        <v>6085</v>
      </c>
      <c r="AC14" s="226">
        <v>5667</v>
      </c>
      <c r="AD14" s="232">
        <v>7.3755962088017093E-3</v>
      </c>
      <c r="AE14" s="233">
        <f t="shared" ref="AE14:AE21" si="0">W14/S14</f>
        <v>3.0162671563889427</v>
      </c>
      <c r="AF14" s="229">
        <v>288248</v>
      </c>
      <c r="AG14" s="233">
        <v>148.258293508756</v>
      </c>
      <c r="AH14" s="234">
        <v>19023.009999999998</v>
      </c>
    </row>
    <row r="15" spans="1:35" s="624" customFormat="1" ht="21.95" customHeight="1">
      <c r="A15" s="1110">
        <v>1977</v>
      </c>
      <c r="B15" s="226">
        <v>985141</v>
      </c>
      <c r="C15" s="226">
        <v>4945502</v>
      </c>
      <c r="D15" s="226">
        <v>2465990</v>
      </c>
      <c r="E15" s="226">
        <v>2479512</v>
      </c>
      <c r="F15" s="144" t="s">
        <v>398</v>
      </c>
      <c r="G15" s="144" t="s">
        <v>398</v>
      </c>
      <c r="H15" s="144" t="s">
        <v>398</v>
      </c>
      <c r="I15" s="1110">
        <v>1977</v>
      </c>
      <c r="J15" s="144" t="s">
        <v>398</v>
      </c>
      <c r="K15" s="144" t="s">
        <v>398</v>
      </c>
      <c r="L15" s="144" t="s">
        <v>398</v>
      </c>
      <c r="M15" s="227">
        <v>0.88621944370722594</v>
      </c>
      <c r="N15" s="227">
        <v>5</v>
      </c>
      <c r="O15" s="144" t="s">
        <v>398</v>
      </c>
      <c r="P15" s="227">
        <v>249</v>
      </c>
      <c r="Q15" s="228">
        <v>19866.939999999999</v>
      </c>
      <c r="R15" s="1110">
        <v>2000</v>
      </c>
      <c r="S15" s="597">
        <v>943498</v>
      </c>
      <c r="T15" s="229">
        <v>2813551</v>
      </c>
      <c r="U15" s="229">
        <v>1410152</v>
      </c>
      <c r="V15" s="229">
        <v>1403399</v>
      </c>
      <c r="W15" s="229">
        <v>2797178</v>
      </c>
      <c r="X15" s="229">
        <v>1401512</v>
      </c>
      <c r="Y15" s="226">
        <v>1395666</v>
      </c>
      <c r="Z15" s="1110">
        <v>2000</v>
      </c>
      <c r="AA15" s="229">
        <v>16373</v>
      </c>
      <c r="AB15" s="229">
        <v>8640</v>
      </c>
      <c r="AC15" s="226">
        <v>7733</v>
      </c>
      <c r="AD15" s="232">
        <v>-0.23997285413458547</v>
      </c>
      <c r="AE15" s="233">
        <f t="shared" si="0"/>
        <v>2.9646888493669303</v>
      </c>
      <c r="AF15" s="229">
        <v>300614</v>
      </c>
      <c r="AG15" s="233">
        <v>147.90251385033179</v>
      </c>
      <c r="AH15" s="234">
        <v>19023.009999999998</v>
      </c>
    </row>
    <row r="16" spans="1:35" s="624" customFormat="1" ht="21.95" customHeight="1">
      <c r="A16" s="1110">
        <v>1978</v>
      </c>
      <c r="B16" s="226">
        <v>1017556</v>
      </c>
      <c r="C16" s="226">
        <v>4958638</v>
      </c>
      <c r="D16" s="226">
        <v>2466208</v>
      </c>
      <c r="E16" s="226">
        <v>2492430</v>
      </c>
      <c r="F16" s="144" t="s">
        <v>398</v>
      </c>
      <c r="G16" s="144" t="s">
        <v>398</v>
      </c>
      <c r="H16" s="144" t="s">
        <v>398</v>
      </c>
      <c r="I16" s="1110">
        <v>1978</v>
      </c>
      <c r="J16" s="144" t="s">
        <v>398</v>
      </c>
      <c r="K16" s="144" t="s">
        <v>398</v>
      </c>
      <c r="L16" s="144" t="s">
        <v>398</v>
      </c>
      <c r="M16" s="227">
        <v>0.26561509832571095</v>
      </c>
      <c r="N16" s="227">
        <v>4.9000000000000004</v>
      </c>
      <c r="O16" s="144" t="s">
        <v>398</v>
      </c>
      <c r="P16" s="227">
        <v>249</v>
      </c>
      <c r="Q16" s="228">
        <v>19876.47</v>
      </c>
      <c r="R16" s="1110" t="s">
        <v>399</v>
      </c>
      <c r="S16" s="597">
        <v>954933</v>
      </c>
      <c r="T16" s="229">
        <v>2802597</v>
      </c>
      <c r="U16" s="229">
        <v>1403689</v>
      </c>
      <c r="V16" s="229">
        <v>1398908</v>
      </c>
      <c r="W16" s="229">
        <v>2784704</v>
      </c>
      <c r="X16" s="229">
        <v>1394244</v>
      </c>
      <c r="Y16" s="226">
        <v>1390460</v>
      </c>
      <c r="Z16" s="1110" t="s">
        <v>399</v>
      </c>
      <c r="AA16" s="229">
        <v>17893</v>
      </c>
      <c r="AB16" s="229">
        <v>9445</v>
      </c>
      <c r="AC16" s="226">
        <v>8448</v>
      </c>
      <c r="AD16" s="232">
        <v>-0.38933006723531938</v>
      </c>
      <c r="AE16" s="233">
        <f t="shared" si="0"/>
        <v>2.9161250056286669</v>
      </c>
      <c r="AF16" s="229">
        <v>312934</v>
      </c>
      <c r="AG16" s="233">
        <v>147.32141871529657</v>
      </c>
      <c r="AH16" s="234">
        <v>19023.689999999999</v>
      </c>
    </row>
    <row r="17" spans="1:34" s="624" customFormat="1" ht="21.95" customHeight="1">
      <c r="A17" s="1110">
        <v>1979</v>
      </c>
      <c r="B17" s="226">
        <v>1043307</v>
      </c>
      <c r="C17" s="226">
        <v>4981813</v>
      </c>
      <c r="D17" s="226">
        <v>2471290</v>
      </c>
      <c r="E17" s="226">
        <v>2510523</v>
      </c>
      <c r="F17" s="144" t="s">
        <v>398</v>
      </c>
      <c r="G17" s="144" t="s">
        <v>398</v>
      </c>
      <c r="H17" s="144" t="s">
        <v>398</v>
      </c>
      <c r="I17" s="1110">
        <v>1979</v>
      </c>
      <c r="J17" s="144" t="s">
        <v>398</v>
      </c>
      <c r="K17" s="144" t="s">
        <v>398</v>
      </c>
      <c r="L17" s="144" t="s">
        <v>398</v>
      </c>
      <c r="M17" s="227">
        <v>0.46736624048781139</v>
      </c>
      <c r="N17" s="227">
        <v>4.8</v>
      </c>
      <c r="O17" s="144" t="s">
        <v>398</v>
      </c>
      <c r="P17" s="227">
        <v>251</v>
      </c>
      <c r="Q17" s="228">
        <v>19876.12</v>
      </c>
      <c r="R17" s="1110" t="s">
        <v>400</v>
      </c>
      <c r="S17" s="597">
        <v>964032</v>
      </c>
      <c r="T17" s="229">
        <v>2775890</v>
      </c>
      <c r="U17" s="229">
        <v>1390433</v>
      </c>
      <c r="V17" s="229">
        <v>1385457</v>
      </c>
      <c r="W17" s="229">
        <v>2756744</v>
      </c>
      <c r="X17" s="229">
        <v>1380211</v>
      </c>
      <c r="Y17" s="226">
        <v>1376533</v>
      </c>
      <c r="Z17" s="1110" t="s">
        <v>400</v>
      </c>
      <c r="AA17" s="229">
        <v>19146</v>
      </c>
      <c r="AB17" s="229">
        <v>10222</v>
      </c>
      <c r="AC17" s="226">
        <v>8924</v>
      </c>
      <c r="AD17" s="232">
        <v>-0.95293757896693676</v>
      </c>
      <c r="AE17" s="233">
        <f t="shared" si="0"/>
        <v>2.859598021642435</v>
      </c>
      <c r="AF17" s="229">
        <v>323731</v>
      </c>
      <c r="AG17" s="233">
        <v>145.90894731668803</v>
      </c>
      <c r="AH17" s="234">
        <v>19024.810000000001</v>
      </c>
    </row>
    <row r="18" spans="1:34" s="624" customFormat="1" ht="21.95" customHeight="1">
      <c r="A18" s="1110">
        <v>1980</v>
      </c>
      <c r="B18" s="226">
        <v>1080146</v>
      </c>
      <c r="C18" s="226">
        <v>4954559</v>
      </c>
      <c r="D18" s="226">
        <v>2483511</v>
      </c>
      <c r="E18" s="226">
        <v>2471048</v>
      </c>
      <c r="F18" s="144" t="s">
        <v>398</v>
      </c>
      <c r="G18" s="144" t="s">
        <v>398</v>
      </c>
      <c r="H18" s="144" t="s">
        <v>398</v>
      </c>
      <c r="I18" s="1110">
        <v>1980</v>
      </c>
      <c r="J18" s="144" t="s">
        <v>398</v>
      </c>
      <c r="K18" s="144" t="s">
        <v>398</v>
      </c>
      <c r="L18" s="144" t="s">
        <v>398</v>
      </c>
      <c r="M18" s="227">
        <v>-0.54706991209826616</v>
      </c>
      <c r="N18" s="227">
        <v>4.5999999999999996</v>
      </c>
      <c r="O18" s="144" t="s">
        <v>398</v>
      </c>
      <c r="P18" s="227">
        <v>249</v>
      </c>
      <c r="Q18" s="228">
        <v>19880.599999999999</v>
      </c>
      <c r="R18" s="1110" t="s">
        <v>401</v>
      </c>
      <c r="S18" s="597">
        <v>974099</v>
      </c>
      <c r="T18" s="229">
        <v>2742123</v>
      </c>
      <c r="U18" s="229">
        <v>1375503</v>
      </c>
      <c r="V18" s="229">
        <v>1366620</v>
      </c>
      <c r="W18" s="229">
        <v>2720832</v>
      </c>
      <c r="X18" s="229">
        <v>1363201</v>
      </c>
      <c r="Y18" s="226">
        <v>1357631</v>
      </c>
      <c r="Z18" s="1110" t="s">
        <v>401</v>
      </c>
      <c r="AA18" s="229">
        <v>21291</v>
      </c>
      <c r="AB18" s="229">
        <v>12302</v>
      </c>
      <c r="AC18" s="226">
        <v>8989</v>
      </c>
      <c r="AD18" s="232">
        <v>-1.216438691734903</v>
      </c>
      <c r="AE18" s="233">
        <f t="shared" si="0"/>
        <v>2.7931781061267902</v>
      </c>
      <c r="AF18" s="229">
        <v>335060</v>
      </c>
      <c r="AG18" s="233">
        <v>144.13019071426919</v>
      </c>
      <c r="AH18" s="234">
        <v>19025.32</v>
      </c>
    </row>
    <row r="19" spans="1:34" s="624" customFormat="1" ht="21.95" customHeight="1">
      <c r="A19" s="1110">
        <v>1981</v>
      </c>
      <c r="B19" s="226">
        <v>681631</v>
      </c>
      <c r="C19" s="226">
        <v>3189943</v>
      </c>
      <c r="D19" s="226">
        <v>1598115</v>
      </c>
      <c r="E19" s="226">
        <v>1591828</v>
      </c>
      <c r="F19" s="144" t="s">
        <v>398</v>
      </c>
      <c r="G19" s="144" t="s">
        <v>398</v>
      </c>
      <c r="H19" s="144" t="s">
        <v>398</v>
      </c>
      <c r="I19" s="1110">
        <v>1981</v>
      </c>
      <c r="J19" s="144" t="s">
        <v>398</v>
      </c>
      <c r="K19" s="144" t="s">
        <v>398</v>
      </c>
      <c r="L19" s="144" t="s">
        <v>398</v>
      </c>
      <c r="M19" s="227">
        <v>-35.61600538009538</v>
      </c>
      <c r="N19" s="227">
        <v>4.7</v>
      </c>
      <c r="O19" s="144" t="s">
        <v>398</v>
      </c>
      <c r="P19" s="227">
        <v>164</v>
      </c>
      <c r="Q19" s="228">
        <v>19424.439999999999</v>
      </c>
      <c r="R19" s="1110" t="s">
        <v>402</v>
      </c>
      <c r="S19" s="597">
        <v>985475</v>
      </c>
      <c r="T19" s="229">
        <v>2718613</v>
      </c>
      <c r="U19" s="229">
        <v>1366188</v>
      </c>
      <c r="V19" s="229">
        <v>1352425</v>
      </c>
      <c r="W19" s="229">
        <v>2695917</v>
      </c>
      <c r="X19" s="229">
        <v>1352420</v>
      </c>
      <c r="Y19" s="226">
        <v>1343497</v>
      </c>
      <c r="Z19" s="1110" t="s">
        <v>402</v>
      </c>
      <c r="AA19" s="229">
        <v>22696</v>
      </c>
      <c r="AB19" s="229">
        <v>13768</v>
      </c>
      <c r="AC19" s="226">
        <v>8928</v>
      </c>
      <c r="AD19" s="232">
        <v>-0.857364895739542</v>
      </c>
      <c r="AE19" s="233">
        <f t="shared" si="0"/>
        <v>2.7356523503894059</v>
      </c>
      <c r="AF19" s="229">
        <v>348758</v>
      </c>
      <c r="AG19" s="233">
        <v>142.88792990724801</v>
      </c>
      <c r="AH19" s="234">
        <v>19026.190678000003</v>
      </c>
    </row>
    <row r="20" spans="1:34" s="624" customFormat="1" ht="21.95" customHeight="1">
      <c r="A20" s="1110">
        <v>1982</v>
      </c>
      <c r="B20" s="226">
        <v>687223</v>
      </c>
      <c r="C20" s="226">
        <v>3176591</v>
      </c>
      <c r="D20" s="226">
        <v>1591547</v>
      </c>
      <c r="E20" s="226">
        <v>1585044</v>
      </c>
      <c r="F20" s="144" t="s">
        <v>398</v>
      </c>
      <c r="G20" s="144" t="s">
        <v>398</v>
      </c>
      <c r="H20" s="144" t="s">
        <v>398</v>
      </c>
      <c r="I20" s="1110">
        <v>1982</v>
      </c>
      <c r="J20" s="144" t="s">
        <v>398</v>
      </c>
      <c r="K20" s="144" t="s">
        <v>398</v>
      </c>
      <c r="L20" s="144" t="s">
        <v>398</v>
      </c>
      <c r="M20" s="227">
        <v>-0.41856547279998424</v>
      </c>
      <c r="N20" s="227">
        <v>4.5999999999999996</v>
      </c>
      <c r="O20" s="144" t="s">
        <v>398</v>
      </c>
      <c r="P20" s="227">
        <v>164</v>
      </c>
      <c r="Q20" s="228">
        <v>19426.560000000001</v>
      </c>
      <c r="R20" s="1110" t="s">
        <v>384</v>
      </c>
      <c r="S20" s="597">
        <v>1006080</v>
      </c>
      <c r="T20" s="226">
        <v>2711900</v>
      </c>
      <c r="U20" s="226">
        <v>1363745</v>
      </c>
      <c r="V20" s="226">
        <v>1348155</v>
      </c>
      <c r="W20" s="229">
        <v>2688491</v>
      </c>
      <c r="X20" s="229">
        <v>1349437</v>
      </c>
      <c r="Y20" s="226">
        <v>1339054</v>
      </c>
      <c r="Z20" s="1110" t="s">
        <v>384</v>
      </c>
      <c r="AA20" s="226">
        <v>23409</v>
      </c>
      <c r="AB20" s="226">
        <v>14308</v>
      </c>
      <c r="AC20" s="226">
        <v>9101</v>
      </c>
      <c r="AD20" s="232">
        <v>-0.24692738539836304</v>
      </c>
      <c r="AE20" s="233">
        <f t="shared" si="0"/>
        <v>2.6722437579516538</v>
      </c>
      <c r="AF20" s="226">
        <v>360068</v>
      </c>
      <c r="AG20" s="233">
        <v>142.5368286278327</v>
      </c>
      <c r="AH20" s="228">
        <v>19025.96</v>
      </c>
    </row>
    <row r="21" spans="1:34" s="624" customFormat="1" ht="21.95" customHeight="1">
      <c r="A21" s="1110">
        <v>1983</v>
      </c>
      <c r="B21" s="226">
        <v>694215</v>
      </c>
      <c r="C21" s="226">
        <v>3128876</v>
      </c>
      <c r="D21" s="226">
        <v>1569950</v>
      </c>
      <c r="E21" s="226">
        <v>1558926</v>
      </c>
      <c r="F21" s="144" t="s">
        <v>398</v>
      </c>
      <c r="G21" s="144" t="s">
        <v>398</v>
      </c>
      <c r="H21" s="144" t="s">
        <v>398</v>
      </c>
      <c r="I21" s="1110">
        <v>1983</v>
      </c>
      <c r="J21" s="144" t="s">
        <v>398</v>
      </c>
      <c r="K21" s="144" t="s">
        <v>398</v>
      </c>
      <c r="L21" s="144" t="s">
        <v>398</v>
      </c>
      <c r="M21" s="227">
        <v>-1.5020819488564943</v>
      </c>
      <c r="N21" s="227">
        <v>4.5</v>
      </c>
      <c r="O21" s="144" t="s">
        <v>398</v>
      </c>
      <c r="P21" s="227">
        <v>161</v>
      </c>
      <c r="Q21" s="228">
        <v>19428.490000000002</v>
      </c>
      <c r="R21" s="247">
        <v>2006</v>
      </c>
      <c r="S21" s="597">
        <v>1030265</v>
      </c>
      <c r="T21" s="226">
        <v>2718298</v>
      </c>
      <c r="U21" s="226">
        <v>1368074</v>
      </c>
      <c r="V21" s="226">
        <v>1350224</v>
      </c>
      <c r="W21" s="229">
        <v>2688577</v>
      </c>
      <c r="X21" s="229">
        <v>1349830</v>
      </c>
      <c r="Y21" s="226">
        <v>1338747</v>
      </c>
      <c r="Z21" s="1110">
        <v>2006</v>
      </c>
      <c r="AA21" s="226">
        <v>29721</v>
      </c>
      <c r="AB21" s="226">
        <v>18244</v>
      </c>
      <c r="AC21" s="226">
        <v>11477</v>
      </c>
      <c r="AD21" s="232">
        <v>0.23592315350861021</v>
      </c>
      <c r="AE21" s="233">
        <f t="shared" si="0"/>
        <v>2.6095975307323842</v>
      </c>
      <c r="AF21" s="226">
        <v>372354</v>
      </c>
      <c r="AG21" s="233">
        <v>142.87235507509175</v>
      </c>
      <c r="AH21" s="228">
        <v>19026.060000000001</v>
      </c>
    </row>
    <row r="22" spans="1:34" s="624" customFormat="1" ht="21.95" customHeight="1">
      <c r="A22" s="1110">
        <v>1984</v>
      </c>
      <c r="B22" s="226">
        <v>701971</v>
      </c>
      <c r="C22" s="226">
        <v>3083690</v>
      </c>
      <c r="D22" s="226">
        <v>1547162</v>
      </c>
      <c r="E22" s="226">
        <v>1536528</v>
      </c>
      <c r="F22" s="144" t="s">
        <v>398</v>
      </c>
      <c r="G22" s="144" t="s">
        <v>398</v>
      </c>
      <c r="H22" s="144" t="s">
        <v>398</v>
      </c>
      <c r="I22" s="1110">
        <v>1984</v>
      </c>
      <c r="J22" s="144" t="s">
        <v>398</v>
      </c>
      <c r="K22" s="144" t="s">
        <v>398</v>
      </c>
      <c r="L22" s="144" t="s">
        <v>398</v>
      </c>
      <c r="M22" s="227">
        <v>-1.4441607785032069</v>
      </c>
      <c r="N22" s="227">
        <v>4.4000000000000004</v>
      </c>
      <c r="O22" s="144" t="s">
        <v>398</v>
      </c>
      <c r="P22" s="227">
        <v>159</v>
      </c>
      <c r="Q22" s="228">
        <v>19435.98</v>
      </c>
      <c r="R22" s="247">
        <v>2007</v>
      </c>
      <c r="S22" s="597">
        <v>1045213</v>
      </c>
      <c r="T22" s="226">
        <v>2715085</v>
      </c>
      <c r="U22" s="226">
        <v>1366900</v>
      </c>
      <c r="V22" s="226">
        <v>1348185</v>
      </c>
      <c r="W22" s="229">
        <v>2681364</v>
      </c>
      <c r="X22" s="229">
        <v>1346756</v>
      </c>
      <c r="Y22" s="226">
        <v>1334608</v>
      </c>
      <c r="Z22" s="1110">
        <v>2007</v>
      </c>
      <c r="AA22" s="226">
        <v>33721</v>
      </c>
      <c r="AB22" s="226">
        <v>20144</v>
      </c>
      <c r="AC22" s="226">
        <v>13577</v>
      </c>
      <c r="AD22" s="232">
        <v>-0.11819896126178955</v>
      </c>
      <c r="AE22" s="233">
        <f>W22/S22</f>
        <v>2.5653756698395447</v>
      </c>
      <c r="AF22" s="226">
        <v>390588</v>
      </c>
      <c r="AG22" s="233">
        <v>142.70610663150023</v>
      </c>
      <c r="AH22" s="228">
        <v>19025.71</v>
      </c>
    </row>
    <row r="23" spans="1:34" s="624" customFormat="1" ht="21.95" customHeight="1">
      <c r="A23" s="1110">
        <v>1985</v>
      </c>
      <c r="B23" s="226">
        <v>733229</v>
      </c>
      <c r="C23" s="226">
        <v>3010001</v>
      </c>
      <c r="D23" s="226">
        <v>1512362</v>
      </c>
      <c r="E23" s="226">
        <v>1497639</v>
      </c>
      <c r="F23" s="144" t="s">
        <v>398</v>
      </c>
      <c r="G23" s="144" t="s">
        <v>398</v>
      </c>
      <c r="H23" s="144" t="s">
        <v>398</v>
      </c>
      <c r="I23" s="1110">
        <v>1985</v>
      </c>
      <c r="J23" s="144" t="s">
        <v>398</v>
      </c>
      <c r="K23" s="144" t="s">
        <v>398</v>
      </c>
      <c r="L23" s="144" t="s">
        <v>398</v>
      </c>
      <c r="M23" s="227">
        <v>-2.3896370906284354</v>
      </c>
      <c r="N23" s="227">
        <v>4.0999999999999996</v>
      </c>
      <c r="O23" s="144" t="s">
        <v>398</v>
      </c>
      <c r="P23" s="227">
        <v>155</v>
      </c>
      <c r="Q23" s="228">
        <v>19440.72</v>
      </c>
      <c r="R23" s="247" t="s">
        <v>238</v>
      </c>
      <c r="S23" s="597">
        <v>1058099</v>
      </c>
      <c r="T23" s="226">
        <v>2709662</v>
      </c>
      <c r="U23" s="226">
        <v>1364216</v>
      </c>
      <c r="V23" s="226">
        <v>1345446</v>
      </c>
      <c r="W23" s="229">
        <v>2673931</v>
      </c>
      <c r="X23" s="229">
        <v>1343199</v>
      </c>
      <c r="Y23" s="226">
        <v>1330732</v>
      </c>
      <c r="Z23" s="1110" t="s">
        <v>238</v>
      </c>
      <c r="AA23" s="226">
        <v>35731</v>
      </c>
      <c r="AB23" s="226">
        <v>21017</v>
      </c>
      <c r="AC23" s="226">
        <v>14714</v>
      </c>
      <c r="AD23" s="232">
        <v>-0.19973591986991199</v>
      </c>
      <c r="AE23" s="233">
        <f t="shared" ref="AE23:AE26" si="1">W23/S23</f>
        <v>2.5271085219814027</v>
      </c>
      <c r="AF23" s="226">
        <v>402469</v>
      </c>
      <c r="AG23" s="233">
        <v>142.40632594199607</v>
      </c>
      <c r="AH23" s="228">
        <v>19027.68</v>
      </c>
    </row>
    <row r="24" spans="1:34" s="624" customFormat="1" ht="21.95" customHeight="1">
      <c r="A24" s="1110">
        <v>1986</v>
      </c>
      <c r="B24" s="226">
        <v>744751</v>
      </c>
      <c r="C24" s="226">
        <v>3035391</v>
      </c>
      <c r="D24" s="226">
        <v>1523199</v>
      </c>
      <c r="E24" s="226">
        <v>1512192</v>
      </c>
      <c r="F24" s="144" t="s">
        <v>398</v>
      </c>
      <c r="G24" s="144" t="s">
        <v>398</v>
      </c>
      <c r="H24" s="144" t="s">
        <v>398</v>
      </c>
      <c r="I24" s="1110">
        <v>1986</v>
      </c>
      <c r="J24" s="144" t="s">
        <v>398</v>
      </c>
      <c r="K24" s="144" t="s">
        <v>398</v>
      </c>
      <c r="L24" s="144" t="s">
        <v>398</v>
      </c>
      <c r="M24" s="227">
        <v>0.84352131444474598</v>
      </c>
      <c r="N24" s="227">
        <v>4.0999999999999996</v>
      </c>
      <c r="O24" s="144" t="s">
        <v>398</v>
      </c>
      <c r="P24" s="227">
        <v>156</v>
      </c>
      <c r="Q24" s="228">
        <v>19441.21</v>
      </c>
      <c r="R24" s="247" t="s">
        <v>266</v>
      </c>
      <c r="S24" s="777">
        <v>1073367</v>
      </c>
      <c r="T24" s="238">
        <v>2705226</v>
      </c>
      <c r="U24" s="238">
        <v>1361969</v>
      </c>
      <c r="V24" s="238">
        <v>1343257</v>
      </c>
      <c r="W24" s="229">
        <v>2669876</v>
      </c>
      <c r="X24" s="229">
        <v>1340977</v>
      </c>
      <c r="Y24" s="226">
        <v>1328899</v>
      </c>
      <c r="Z24" s="1110" t="s">
        <v>266</v>
      </c>
      <c r="AA24" s="239">
        <v>35350</v>
      </c>
      <c r="AB24" s="239">
        <v>20992</v>
      </c>
      <c r="AC24" s="237">
        <v>14358</v>
      </c>
      <c r="AD24" s="232">
        <v>-0.16371045539997239</v>
      </c>
      <c r="AE24" s="233">
        <f t="shared" si="1"/>
        <v>2.4873840913685625</v>
      </c>
      <c r="AF24" s="240">
        <v>412228</v>
      </c>
      <c r="AG24" s="233">
        <v>142.16220903193258</v>
      </c>
      <c r="AH24" s="241">
        <v>19029.150000000001</v>
      </c>
    </row>
    <row r="25" spans="1:34" s="624" customFormat="1" ht="21.95" customHeight="1">
      <c r="A25" s="1110">
        <v>1987</v>
      </c>
      <c r="B25" s="226">
        <v>750720</v>
      </c>
      <c r="C25" s="226">
        <v>3042609</v>
      </c>
      <c r="D25" s="226">
        <v>1522534</v>
      </c>
      <c r="E25" s="226">
        <v>1520075</v>
      </c>
      <c r="F25" s="144" t="s">
        <v>398</v>
      </c>
      <c r="G25" s="144" t="s">
        <v>398</v>
      </c>
      <c r="H25" s="144" t="s">
        <v>398</v>
      </c>
      <c r="I25" s="1110">
        <v>1987</v>
      </c>
      <c r="J25" s="144" t="s">
        <v>398</v>
      </c>
      <c r="K25" s="144" t="s">
        <v>398</v>
      </c>
      <c r="L25" s="144" t="s">
        <v>398</v>
      </c>
      <c r="M25" s="227">
        <v>0.2</v>
      </c>
      <c r="N25" s="227">
        <v>4.052921195652174</v>
      </c>
      <c r="O25" s="144" t="s">
        <v>398</v>
      </c>
      <c r="P25" s="227">
        <v>156.49477632206987</v>
      </c>
      <c r="Q25" s="228">
        <v>19442.240000000002</v>
      </c>
      <c r="R25" s="247">
        <v>2010</v>
      </c>
      <c r="S25" s="778">
        <v>1101486</v>
      </c>
      <c r="T25" s="238">
        <v>2726815</v>
      </c>
      <c r="U25" s="238">
        <v>1373272</v>
      </c>
      <c r="V25" s="238">
        <v>1353543</v>
      </c>
      <c r="W25" s="229">
        <v>2689920</v>
      </c>
      <c r="X25" s="229">
        <v>1351202</v>
      </c>
      <c r="Y25" s="226">
        <v>1338718</v>
      </c>
      <c r="Z25" s="1110">
        <v>2010</v>
      </c>
      <c r="AA25" s="239">
        <v>36895</v>
      </c>
      <c r="AB25" s="239">
        <v>22070</v>
      </c>
      <c r="AC25" s="239">
        <v>14825</v>
      </c>
      <c r="AD25" s="232">
        <v>0.79804792649486589</v>
      </c>
      <c r="AE25" s="233">
        <f t="shared" si="1"/>
        <v>2.4420827863449923</v>
      </c>
      <c r="AF25" s="242">
        <v>418833</v>
      </c>
      <c r="AG25" s="233">
        <v>143.30539205381544</v>
      </c>
      <c r="AH25" s="243">
        <v>19028</v>
      </c>
    </row>
    <row r="26" spans="1:34" s="624" customFormat="1" ht="21.95" customHeight="1">
      <c r="A26" s="1110">
        <v>1988</v>
      </c>
      <c r="B26" s="229">
        <v>762519</v>
      </c>
      <c r="C26" s="229">
        <v>3029016</v>
      </c>
      <c r="D26" s="229">
        <v>1515050</v>
      </c>
      <c r="E26" s="229">
        <v>1513966</v>
      </c>
      <c r="F26" s="230" t="s">
        <v>398</v>
      </c>
      <c r="G26" s="231" t="s">
        <v>398</v>
      </c>
      <c r="H26" s="144" t="s">
        <v>398</v>
      </c>
      <c r="I26" s="1110">
        <v>1988</v>
      </c>
      <c r="J26" s="244" t="s">
        <v>398</v>
      </c>
      <c r="K26" s="144" t="s">
        <v>398</v>
      </c>
      <c r="L26" s="144" t="s">
        <v>398</v>
      </c>
      <c r="M26" s="227">
        <v>-0.44675474239378116</v>
      </c>
      <c r="N26" s="227">
        <v>3.9723810160795994</v>
      </c>
      <c r="O26" s="144" t="s">
        <v>398</v>
      </c>
      <c r="P26" s="227">
        <v>155.79514769343135</v>
      </c>
      <c r="Q26" s="228">
        <v>19442.3</v>
      </c>
      <c r="R26" s="247">
        <v>2011</v>
      </c>
      <c r="S26" s="779">
        <v>1114901</v>
      </c>
      <c r="T26" s="246">
        <v>2739179</v>
      </c>
      <c r="U26" s="246">
        <v>1380367</v>
      </c>
      <c r="V26" s="246">
        <v>1358812</v>
      </c>
      <c r="W26" s="245">
        <v>2699195</v>
      </c>
      <c r="X26" s="229">
        <v>1355727</v>
      </c>
      <c r="Y26" s="226">
        <v>1343468</v>
      </c>
      <c r="Z26" s="247">
        <v>2011</v>
      </c>
      <c r="AA26" s="245">
        <v>39984</v>
      </c>
      <c r="AB26" s="245">
        <v>24640</v>
      </c>
      <c r="AC26" s="245">
        <v>15344</v>
      </c>
      <c r="AD26" s="232">
        <v>0.45342276612091398</v>
      </c>
      <c r="AE26" s="233">
        <f t="shared" si="1"/>
        <v>2.4210176508945636</v>
      </c>
      <c r="AF26" s="248">
        <v>424386</v>
      </c>
      <c r="AG26" s="233">
        <v>143.94291635881328</v>
      </c>
      <c r="AH26" s="243">
        <v>19029.62</v>
      </c>
    </row>
    <row r="27" spans="1:34" s="624" customFormat="1" ht="21.95" customHeight="1">
      <c r="A27" s="249">
        <v>1989</v>
      </c>
      <c r="B27" s="226">
        <v>773576</v>
      </c>
      <c r="C27" s="226">
        <v>3007739</v>
      </c>
      <c r="D27" s="226">
        <v>1503168</v>
      </c>
      <c r="E27" s="226">
        <v>1504571</v>
      </c>
      <c r="F27" s="244" t="s">
        <v>398</v>
      </c>
      <c r="G27" s="144" t="s">
        <v>398</v>
      </c>
      <c r="H27" s="144" t="s">
        <v>398</v>
      </c>
      <c r="I27" s="249">
        <v>1989</v>
      </c>
      <c r="J27" s="244" t="s">
        <v>398</v>
      </c>
      <c r="K27" s="144" t="s">
        <v>398</v>
      </c>
      <c r="L27" s="144" t="s">
        <v>398</v>
      </c>
      <c r="M27" s="227">
        <v>-0.70243934003650033</v>
      </c>
      <c r="N27" s="227">
        <v>3.8880976141969246</v>
      </c>
      <c r="O27" s="144" t="s">
        <v>398</v>
      </c>
      <c r="P27" s="227">
        <v>154.69704162524167</v>
      </c>
      <c r="Q27" s="228">
        <v>19442.77</v>
      </c>
      <c r="R27" s="251">
        <v>2012</v>
      </c>
      <c r="S27" s="780">
        <v>1125195</v>
      </c>
      <c r="T27" s="238">
        <v>2738420</v>
      </c>
      <c r="U27" s="238">
        <v>1379825</v>
      </c>
      <c r="V27" s="238">
        <v>1358595</v>
      </c>
      <c r="W27" s="250">
        <v>2698353</v>
      </c>
      <c r="X27" s="229">
        <v>1355294</v>
      </c>
      <c r="Y27" s="226">
        <v>1343059</v>
      </c>
      <c r="Z27" s="251">
        <v>2012</v>
      </c>
      <c r="AA27" s="239">
        <v>40067</v>
      </c>
      <c r="AB27" s="789">
        <v>24531</v>
      </c>
      <c r="AC27" s="789">
        <v>15536</v>
      </c>
      <c r="AD27" s="790">
        <v>-2.77090325239789E-2</v>
      </c>
      <c r="AE27" s="791">
        <f>W27/S27</f>
        <v>2.3981203258101931</v>
      </c>
      <c r="AF27" s="792">
        <v>437519</v>
      </c>
      <c r="AG27" s="791">
        <v>143.90915669450689</v>
      </c>
      <c r="AH27" s="793">
        <v>19028.810000000001</v>
      </c>
    </row>
    <row r="28" spans="1:34" s="624" customFormat="1" ht="21.95" customHeight="1">
      <c r="A28" s="249">
        <v>1990</v>
      </c>
      <c r="B28" s="597">
        <v>788826</v>
      </c>
      <c r="C28" s="226">
        <v>2865676</v>
      </c>
      <c r="D28" s="226">
        <v>1432773</v>
      </c>
      <c r="E28" s="226">
        <v>1432903</v>
      </c>
      <c r="F28" s="244" t="s">
        <v>398</v>
      </c>
      <c r="G28" s="144" t="s">
        <v>398</v>
      </c>
      <c r="H28" s="144" t="s">
        <v>398</v>
      </c>
      <c r="I28" s="249">
        <v>1990</v>
      </c>
      <c r="J28" s="244" t="s">
        <v>398</v>
      </c>
      <c r="K28" s="144" t="s">
        <v>398</v>
      </c>
      <c r="L28" s="144" t="s">
        <v>398</v>
      </c>
      <c r="M28" s="227">
        <v>-4.7232489255217951</v>
      </c>
      <c r="N28" s="227">
        <v>3.6328366458509227</v>
      </c>
      <c r="O28" s="144" t="s">
        <v>398</v>
      </c>
      <c r="P28" s="227">
        <v>147.35825577209852</v>
      </c>
      <c r="Q28" s="228">
        <v>19447</v>
      </c>
      <c r="R28" s="247">
        <v>2013</v>
      </c>
      <c r="S28" s="597">
        <v>1139387</v>
      </c>
      <c r="T28" s="226">
        <v>2742939</v>
      </c>
      <c r="U28" s="226">
        <v>1382922</v>
      </c>
      <c r="V28" s="226">
        <v>1360017</v>
      </c>
      <c r="W28" s="226">
        <v>2699440</v>
      </c>
      <c r="X28" s="226">
        <v>1355951</v>
      </c>
      <c r="Y28" s="226">
        <v>1343489</v>
      </c>
      <c r="Z28" s="247">
        <v>2013</v>
      </c>
      <c r="AA28" s="226">
        <v>43499</v>
      </c>
      <c r="AB28" s="794">
        <v>26971</v>
      </c>
      <c r="AC28" s="794">
        <v>16528</v>
      </c>
      <c r="AD28" s="790">
        <v>0.17</v>
      </c>
      <c r="AE28" s="791">
        <f t="shared" ref="AE28:AE30" si="2">W28/S28</f>
        <v>2.3692037911613877</v>
      </c>
      <c r="AF28" s="792">
        <v>452417</v>
      </c>
      <c r="AG28" s="795">
        <v>144.14535093315564</v>
      </c>
      <c r="AH28" s="793">
        <v>19028.98</v>
      </c>
    </row>
    <row r="29" spans="1:34" s="624" customFormat="1" ht="21.95" customHeight="1">
      <c r="A29" s="249">
        <v>1991</v>
      </c>
      <c r="B29" s="597">
        <v>799489</v>
      </c>
      <c r="C29" s="226">
        <v>2871821</v>
      </c>
      <c r="D29" s="226">
        <v>1442465</v>
      </c>
      <c r="E29" s="226">
        <v>1429356</v>
      </c>
      <c r="F29" s="229">
        <v>2871216</v>
      </c>
      <c r="G29" s="144" t="s">
        <v>398</v>
      </c>
      <c r="H29" s="144" t="s">
        <v>398</v>
      </c>
      <c r="I29" s="249">
        <v>1991</v>
      </c>
      <c r="J29" s="229">
        <v>605</v>
      </c>
      <c r="K29" s="144" t="s">
        <v>398</v>
      </c>
      <c r="L29" s="144" t="s">
        <v>398</v>
      </c>
      <c r="M29" s="227">
        <v>0.21443456971409189</v>
      </c>
      <c r="N29" s="227">
        <v>3.5920706851501398</v>
      </c>
      <c r="O29" s="144" t="s">
        <v>398</v>
      </c>
      <c r="P29" s="227">
        <v>147.67166100865208</v>
      </c>
      <c r="Q29" s="228">
        <v>19447.34</v>
      </c>
      <c r="R29" s="247">
        <v>2014</v>
      </c>
      <c r="S29" s="597">
        <v>1153559</v>
      </c>
      <c r="T29" s="226">
        <v>2748599</v>
      </c>
      <c r="U29" s="226">
        <v>1386564</v>
      </c>
      <c r="V29" s="226">
        <v>1362035</v>
      </c>
      <c r="W29" s="226">
        <v>2700794</v>
      </c>
      <c r="X29" s="226">
        <v>1356182</v>
      </c>
      <c r="Y29" s="226">
        <v>1344612</v>
      </c>
      <c r="Z29" s="247">
        <v>2014</v>
      </c>
      <c r="AA29" s="226">
        <v>47805</v>
      </c>
      <c r="AB29" s="794">
        <v>30382</v>
      </c>
      <c r="AC29" s="794">
        <v>17423</v>
      </c>
      <c r="AD29" s="790">
        <v>0.20634800846828896</v>
      </c>
      <c r="AE29" s="791">
        <f t="shared" si="2"/>
        <v>2.341270797592494</v>
      </c>
      <c r="AF29" s="792">
        <v>467352</v>
      </c>
      <c r="AG29" s="795">
        <v>144.44271608740138</v>
      </c>
      <c r="AH29" s="793">
        <v>19028.96</v>
      </c>
    </row>
    <row r="30" spans="1:34" s="624" customFormat="1" ht="21.95" customHeight="1">
      <c r="A30" s="249">
        <v>1992</v>
      </c>
      <c r="B30" s="597">
        <v>827454</v>
      </c>
      <c r="C30" s="229">
        <v>2873336</v>
      </c>
      <c r="D30" s="229">
        <v>1443421</v>
      </c>
      <c r="E30" s="229">
        <v>1429915</v>
      </c>
      <c r="F30" s="229">
        <v>2872170</v>
      </c>
      <c r="G30" s="229">
        <v>1442757</v>
      </c>
      <c r="H30" s="226">
        <v>1429413</v>
      </c>
      <c r="I30" s="249">
        <v>1992</v>
      </c>
      <c r="J30" s="229">
        <v>1166</v>
      </c>
      <c r="K30" s="229">
        <v>664</v>
      </c>
      <c r="L30" s="229">
        <v>502</v>
      </c>
      <c r="M30" s="232">
        <v>5.2753984318660532E-2</v>
      </c>
      <c r="N30" s="233">
        <v>3.4725023989248949</v>
      </c>
      <c r="O30" s="231" t="s">
        <v>398</v>
      </c>
      <c r="P30" s="233">
        <v>147.74204263296642</v>
      </c>
      <c r="Q30" s="234">
        <v>19448.330000000002</v>
      </c>
      <c r="R30" s="247" t="s">
        <v>1233</v>
      </c>
      <c r="S30" s="597">
        <v>1169648</v>
      </c>
      <c r="T30" s="226">
        <v>2752591</v>
      </c>
      <c r="U30" s="226">
        <v>1388885</v>
      </c>
      <c r="V30" s="226">
        <v>1363706</v>
      </c>
      <c r="W30" s="226">
        <v>2702826</v>
      </c>
      <c r="X30" s="226">
        <v>1357306</v>
      </c>
      <c r="Y30" s="226">
        <v>1345520</v>
      </c>
      <c r="Z30" s="247" t="s">
        <v>1233</v>
      </c>
      <c r="AA30" s="226">
        <v>49765</v>
      </c>
      <c r="AB30" s="794">
        <v>31579</v>
      </c>
      <c r="AC30" s="794">
        <v>18186</v>
      </c>
      <c r="AD30" s="790">
        <v>0.2</v>
      </c>
      <c r="AE30" s="795">
        <f t="shared" si="2"/>
        <v>2.3108029082253805</v>
      </c>
      <c r="AF30" s="792">
        <v>479634</v>
      </c>
      <c r="AG30" s="795">
        <v>144.64692380376212</v>
      </c>
      <c r="AH30" s="793">
        <v>19030.737843900002</v>
      </c>
    </row>
    <row r="31" spans="1:34" s="624" customFormat="1" ht="21.95" customHeight="1">
      <c r="A31" s="1110">
        <v>1993</v>
      </c>
      <c r="B31" s="597">
        <v>852739</v>
      </c>
      <c r="C31" s="229">
        <v>2877774</v>
      </c>
      <c r="D31" s="229">
        <v>1445914</v>
      </c>
      <c r="E31" s="229">
        <v>1431860</v>
      </c>
      <c r="F31" s="235">
        <v>2876288</v>
      </c>
      <c r="G31" s="229">
        <v>1445071</v>
      </c>
      <c r="H31" s="226">
        <v>1431217</v>
      </c>
      <c r="I31" s="1110">
        <v>1993</v>
      </c>
      <c r="J31" s="229">
        <v>1486</v>
      </c>
      <c r="K31" s="229">
        <v>843</v>
      </c>
      <c r="L31" s="229">
        <v>643</v>
      </c>
      <c r="M31" s="232">
        <v>0.15445461303516192</v>
      </c>
      <c r="N31" s="233">
        <v>3.3747418612260023</v>
      </c>
      <c r="O31" s="229">
        <v>242305</v>
      </c>
      <c r="P31" s="233">
        <v>147.95053395931916</v>
      </c>
      <c r="Q31" s="234">
        <v>19450.919999999998</v>
      </c>
      <c r="R31" s="247" t="s">
        <v>1769</v>
      </c>
      <c r="S31" s="597">
        <v>1180643</v>
      </c>
      <c r="T31" s="226">
        <v>2751749</v>
      </c>
      <c r="U31" s="226">
        <v>1389260</v>
      </c>
      <c r="V31" s="226">
        <v>1362489</v>
      </c>
      <c r="W31" s="226">
        <v>2700398</v>
      </c>
      <c r="X31" s="226">
        <v>1356868</v>
      </c>
      <c r="Y31" s="226">
        <v>1343530</v>
      </c>
      <c r="Z31" s="247" t="s">
        <v>1769</v>
      </c>
      <c r="AA31" s="226">
        <v>51351</v>
      </c>
      <c r="AB31" s="794">
        <v>32392</v>
      </c>
      <c r="AC31" s="794">
        <v>18959</v>
      </c>
      <c r="AD31" s="790">
        <v>0</v>
      </c>
      <c r="AE31" s="795">
        <v>2.2872265367261737</v>
      </c>
      <c r="AF31" s="792">
        <v>492417</v>
      </c>
      <c r="AG31" s="795">
        <v>144.59062460755459</v>
      </c>
      <c r="AH31" s="793">
        <v>19031.419999999998</v>
      </c>
    </row>
    <row r="32" spans="1:34" s="624" customFormat="1" ht="21.95" customHeight="1" thickBot="1">
      <c r="A32" s="1110">
        <v>1994</v>
      </c>
      <c r="B32" s="597">
        <v>868622</v>
      </c>
      <c r="C32" s="229">
        <v>2875375</v>
      </c>
      <c r="D32" s="229">
        <v>1445244</v>
      </c>
      <c r="E32" s="229">
        <v>1430491</v>
      </c>
      <c r="F32" s="236">
        <v>2872778</v>
      </c>
      <c r="G32" s="229">
        <v>1443849</v>
      </c>
      <c r="H32" s="229">
        <v>1429289</v>
      </c>
      <c r="I32" s="1110">
        <v>1994</v>
      </c>
      <c r="J32" s="236">
        <v>2597</v>
      </c>
      <c r="K32" s="229">
        <v>1395</v>
      </c>
      <c r="L32" s="229">
        <v>1202</v>
      </c>
      <c r="M32" s="232">
        <v>-8.3363043797045913E-2</v>
      </c>
      <c r="N32" s="233">
        <v>3.3102719019320257</v>
      </c>
      <c r="O32" s="229">
        <v>246717</v>
      </c>
      <c r="P32" s="233">
        <v>147.82582990165082</v>
      </c>
      <c r="Q32" s="234">
        <v>19451.099999999999</v>
      </c>
      <c r="R32" s="1997">
        <v>2017</v>
      </c>
      <c r="S32" s="1998">
        <v>1193261</v>
      </c>
      <c r="T32" s="1999">
        <f>U32+V32</f>
        <v>2745070</v>
      </c>
      <c r="U32" s="1999">
        <f>X32+AB32</f>
        <v>1386747</v>
      </c>
      <c r="V32" s="1999">
        <f>Y32+AC32</f>
        <v>1358323</v>
      </c>
      <c r="W32" s="1999">
        <v>2691706</v>
      </c>
      <c r="X32" s="1999">
        <v>1353164</v>
      </c>
      <c r="Y32" s="1999">
        <v>1338542</v>
      </c>
      <c r="Z32" s="2000">
        <v>2017</v>
      </c>
      <c r="AA32" s="1999">
        <f>AB32+AC32</f>
        <v>53364</v>
      </c>
      <c r="AB32" s="2001">
        <v>33583</v>
      </c>
      <c r="AC32" s="2001">
        <v>19781</v>
      </c>
      <c r="AD32" s="1996">
        <v>-0.2</v>
      </c>
      <c r="AE32" s="2002">
        <f t="shared" ref="AE32" si="3">W32/S32</f>
        <v>2.2557562846686516</v>
      </c>
      <c r="AF32" s="2003">
        <v>512681</v>
      </c>
      <c r="AG32" s="2002">
        <v>144.19999999999999</v>
      </c>
      <c r="AH32" s="2004">
        <v>19032.060000000001</v>
      </c>
    </row>
    <row r="33" spans="1:34" s="739" customFormat="1" ht="11.1" customHeight="1">
      <c r="A33" s="1431" t="s">
        <v>1533</v>
      </c>
      <c r="B33" s="1432"/>
      <c r="C33" s="1432"/>
      <c r="D33" s="1432"/>
      <c r="E33" s="1432"/>
      <c r="F33" s="1433" t="s">
        <v>1757</v>
      </c>
      <c r="G33" s="1434"/>
      <c r="H33" s="1434"/>
      <c r="I33" s="1435" t="s">
        <v>1887</v>
      </c>
      <c r="J33" s="1436"/>
      <c r="K33" s="1436"/>
      <c r="L33" s="1436"/>
      <c r="M33" s="1436"/>
      <c r="N33" s="1436"/>
      <c r="O33" s="1436"/>
      <c r="P33" s="1436"/>
      <c r="Q33" s="1436"/>
      <c r="R33" s="1115"/>
      <c r="T33" s="774"/>
      <c r="U33" s="774"/>
      <c r="V33" s="774"/>
      <c r="W33" s="774"/>
      <c r="X33" s="774"/>
      <c r="Y33" s="1281" t="s">
        <v>1758</v>
      </c>
      <c r="Z33" s="1437" t="s">
        <v>1533</v>
      </c>
      <c r="AA33" s="1437"/>
      <c r="AB33" s="1437"/>
      <c r="AC33" s="1437"/>
      <c r="AD33" s="1437"/>
      <c r="AE33" s="1437"/>
      <c r="AF33" s="1418" t="s">
        <v>1759</v>
      </c>
      <c r="AG33" s="1418"/>
      <c r="AH33" s="1418"/>
    </row>
    <row r="34" spans="1:34" s="1107" customFormat="1" ht="11.1" customHeight="1">
      <c r="A34" s="740" t="s">
        <v>403</v>
      </c>
      <c r="B34" s="740"/>
      <c r="C34" s="740"/>
      <c r="D34" s="740"/>
      <c r="E34" s="740"/>
      <c r="F34" s="1424" t="s">
        <v>1199</v>
      </c>
      <c r="G34" s="1424"/>
      <c r="H34" s="1424"/>
      <c r="I34" s="1425" t="s">
        <v>1200</v>
      </c>
      <c r="J34" s="1426"/>
      <c r="K34" s="1426"/>
      <c r="L34" s="1426"/>
      <c r="M34" s="1426"/>
      <c r="N34" s="1426"/>
      <c r="O34" s="1426"/>
      <c r="P34" s="1426"/>
      <c r="Q34" s="1426"/>
      <c r="R34" s="1113"/>
      <c r="S34" s="775"/>
      <c r="T34" s="1106"/>
      <c r="U34" s="1106"/>
      <c r="V34" s="1106"/>
      <c r="W34" s="1106"/>
      <c r="X34" s="1106"/>
      <c r="Y34" s="1106"/>
      <c r="Z34" s="1427" t="s">
        <v>1201</v>
      </c>
      <c r="AA34" s="1428"/>
      <c r="AB34" s="1428"/>
      <c r="AC34" s="1428"/>
      <c r="AD34" s="1428"/>
      <c r="AE34" s="1428"/>
      <c r="AF34" s="1429" t="s">
        <v>1202</v>
      </c>
      <c r="AG34" s="1430"/>
      <c r="AH34" s="1430"/>
    </row>
    <row r="35" spans="1:34" s="1107" customFormat="1" ht="11.1" customHeight="1">
      <c r="A35" s="740" t="s">
        <v>404</v>
      </c>
      <c r="B35" s="740"/>
      <c r="C35" s="740"/>
      <c r="D35" s="740"/>
      <c r="E35" s="740"/>
      <c r="F35" s="1112"/>
      <c r="G35" s="1112"/>
      <c r="H35" s="1112"/>
      <c r="I35" s="1400"/>
      <c r="J35" s="1400"/>
      <c r="K35" s="1400"/>
      <c r="L35" s="1400"/>
      <c r="M35" s="1400"/>
      <c r="N35" s="1400"/>
      <c r="O35" s="1400"/>
      <c r="P35" s="1400"/>
      <c r="Q35" s="1400"/>
      <c r="R35" s="1106"/>
      <c r="S35" s="1106"/>
      <c r="T35" s="1106"/>
      <c r="U35" s="1106"/>
      <c r="V35" s="1106"/>
      <c r="W35" s="1106"/>
      <c r="X35" s="1106"/>
      <c r="Y35" s="1106"/>
      <c r="Z35" s="1401" t="s">
        <v>1203</v>
      </c>
      <c r="AA35" s="1401"/>
      <c r="AB35" s="1401"/>
      <c r="AC35" s="1401"/>
      <c r="AD35" s="1401"/>
      <c r="AE35" s="1401"/>
      <c r="AF35" s="1112"/>
      <c r="AG35" s="1112"/>
      <c r="AH35" s="1112"/>
    </row>
    <row r="36" spans="1:34" s="743" customFormat="1" ht="24" customHeight="1">
      <c r="A36" s="741"/>
      <c r="B36" s="742"/>
      <c r="D36" s="742"/>
      <c r="E36" s="742"/>
      <c r="F36" s="742"/>
      <c r="G36" s="742"/>
      <c r="I36" s="741"/>
      <c r="J36" s="742"/>
      <c r="K36" s="742"/>
      <c r="N36" s="742"/>
      <c r="Q36" s="744"/>
      <c r="R36" s="744"/>
      <c r="S36" s="745"/>
      <c r="T36" s="746"/>
      <c r="U36" s="746"/>
      <c r="V36" s="746"/>
      <c r="W36" s="745"/>
      <c r="X36" s="745"/>
      <c r="Y36" s="745"/>
      <c r="Z36" s="747"/>
      <c r="AA36" s="745"/>
      <c r="AB36" s="745"/>
      <c r="AC36" s="745"/>
      <c r="AD36" s="748"/>
      <c r="AE36" s="749"/>
      <c r="AF36" s="750"/>
      <c r="AG36" s="749"/>
      <c r="AH36" s="751"/>
    </row>
    <row r="37" spans="1:34" s="743" customFormat="1" ht="10.5">
      <c r="A37" s="741"/>
      <c r="D37" s="742"/>
      <c r="F37" s="742"/>
      <c r="H37" s="742"/>
      <c r="I37" s="741"/>
      <c r="J37" s="742"/>
      <c r="L37" s="742"/>
      <c r="M37" s="742"/>
      <c r="P37" s="742"/>
      <c r="Q37" s="752"/>
      <c r="R37" s="752"/>
      <c r="S37" s="742"/>
      <c r="V37" s="742"/>
      <c r="X37" s="742"/>
      <c r="Y37" s="1108"/>
      <c r="Z37" s="753"/>
      <c r="AA37" s="754"/>
      <c r="AB37" s="754"/>
      <c r="AC37" s="754"/>
      <c r="AD37" s="1108"/>
      <c r="AF37" s="1402"/>
      <c r="AG37" s="1402"/>
      <c r="AH37" s="1402"/>
    </row>
    <row r="38" spans="1:34" s="743" customFormat="1">
      <c r="B38" s="742"/>
      <c r="D38" s="742"/>
      <c r="F38" s="742"/>
      <c r="H38" s="742"/>
      <c r="I38" s="741"/>
      <c r="J38" s="742"/>
      <c r="L38" s="742"/>
      <c r="M38" s="742"/>
      <c r="N38" s="742"/>
      <c r="P38" s="742"/>
      <c r="Q38" s="752"/>
      <c r="R38" s="752"/>
      <c r="S38" s="755"/>
      <c r="T38" s="755"/>
      <c r="U38" s="755"/>
      <c r="V38" s="755"/>
      <c r="W38" s="755"/>
      <c r="X38" s="755"/>
      <c r="Y38" s="755"/>
      <c r="Z38" s="755"/>
      <c r="AA38" s="755"/>
      <c r="AB38" s="755"/>
      <c r="AC38" s="755"/>
      <c r="AD38" s="755"/>
      <c r="AE38" s="755"/>
      <c r="AF38" s="755"/>
      <c r="AG38" s="755"/>
      <c r="AH38" s="755"/>
    </row>
    <row r="39" spans="1:34" ht="14.1" customHeight="1">
      <c r="S39" s="781"/>
      <c r="T39" s="781"/>
      <c r="U39" s="781"/>
      <c r="V39" s="781"/>
      <c r="W39" s="781"/>
      <c r="X39" s="781"/>
      <c r="Y39" s="781"/>
      <c r="Z39" s="781"/>
      <c r="AA39" s="781"/>
      <c r="AB39" s="781"/>
      <c r="AC39" s="781"/>
      <c r="AD39" s="781"/>
      <c r="AE39" s="781"/>
      <c r="AF39" s="781"/>
      <c r="AG39" s="781"/>
      <c r="AH39" s="781"/>
    </row>
    <row r="40" spans="1:34" s="781" customFormat="1" ht="20.100000000000001" customHeight="1">
      <c r="S40" s="763"/>
      <c r="T40" s="763"/>
      <c r="U40" s="763"/>
      <c r="V40" s="763"/>
      <c r="W40" s="763"/>
      <c r="X40" s="763"/>
      <c r="Y40" s="763"/>
      <c r="Z40" s="763"/>
      <c r="AA40" s="763"/>
      <c r="AB40" s="763"/>
      <c r="AC40" s="763"/>
      <c r="AD40" s="763"/>
      <c r="AE40" s="763"/>
      <c r="AF40" s="763"/>
      <c r="AG40" s="763"/>
      <c r="AH40" s="763"/>
    </row>
    <row r="41" spans="1:34" s="763" customFormat="1" ht="24" customHeight="1">
      <c r="S41" s="624"/>
      <c r="T41" s="624"/>
      <c r="U41" s="624"/>
      <c r="V41" s="624"/>
      <c r="W41" s="624"/>
      <c r="X41" s="624"/>
      <c r="Y41" s="624"/>
      <c r="Z41" s="624"/>
      <c r="AA41" s="624"/>
      <c r="AB41" s="624"/>
      <c r="AC41" s="624"/>
      <c r="AD41" s="624"/>
      <c r="AE41" s="624"/>
      <c r="AF41" s="624"/>
      <c r="AG41" s="624"/>
      <c r="AH41" s="624"/>
    </row>
    <row r="42" spans="1:34" s="624" customFormat="1" ht="18" customHeight="1"/>
    <row r="43" spans="1:34" s="624" customFormat="1" ht="12" customHeight="1"/>
    <row r="44" spans="1:34" s="624" customFormat="1" ht="12" customHeight="1"/>
    <row r="45" spans="1:34" s="624" customFormat="1" ht="12" customHeight="1"/>
    <row r="46" spans="1:34" s="624" customFormat="1" ht="12" customHeight="1"/>
    <row r="47" spans="1:34" s="624" customFormat="1" ht="25.35" customHeight="1"/>
    <row r="48" spans="1:34" s="624" customFormat="1" ht="25.35" customHeight="1"/>
    <row r="49" s="624" customFormat="1" ht="25.35" customHeight="1"/>
    <row r="50" s="624" customFormat="1" ht="25.35" customHeight="1"/>
    <row r="51" s="624" customFormat="1" ht="25.35" customHeight="1"/>
    <row r="52" s="624" customFormat="1" ht="25.35" customHeight="1"/>
    <row r="53" s="624" customFormat="1" ht="25.35" customHeight="1"/>
    <row r="54" s="624" customFormat="1" ht="25.35" customHeight="1"/>
    <row r="55" s="624" customFormat="1" ht="25.35" customHeight="1"/>
    <row r="56" s="624" customFormat="1" ht="25.35" customHeight="1"/>
    <row r="57" s="624" customFormat="1" ht="25.35" customHeight="1"/>
    <row r="58" s="624" customFormat="1" ht="25.35" customHeight="1"/>
    <row r="59" s="624" customFormat="1" ht="25.35" customHeight="1"/>
    <row r="60" s="624" customFormat="1" ht="25.35" customHeight="1"/>
    <row r="61" s="624" customFormat="1" ht="25.35" customHeight="1"/>
    <row r="62" s="624" customFormat="1" ht="25.35" customHeight="1"/>
    <row r="63" s="624" customFormat="1" ht="25.35" customHeight="1"/>
    <row r="64" s="624" customFormat="1" ht="25.35" customHeight="1"/>
    <row r="65" spans="1:34" s="624" customFormat="1" ht="25.35" customHeight="1"/>
    <row r="66" spans="1:34" s="624" customFormat="1" ht="25.35" customHeight="1">
      <c r="S66" s="743"/>
      <c r="T66" s="743"/>
      <c r="U66" s="743"/>
      <c r="V66" s="743"/>
      <c r="W66" s="743"/>
      <c r="X66" s="743"/>
      <c r="Y66" s="743"/>
      <c r="Z66" s="743"/>
      <c r="AA66" s="743"/>
      <c r="AB66" s="743"/>
      <c r="AC66" s="743"/>
      <c r="AD66" s="743"/>
      <c r="AE66" s="743"/>
      <c r="AF66" s="743"/>
      <c r="AG66" s="743"/>
      <c r="AH66" s="743"/>
    </row>
    <row r="67" spans="1:34" s="624" customFormat="1" ht="25.35" customHeight="1">
      <c r="S67" s="743"/>
      <c r="T67" s="743"/>
      <c r="U67" s="743"/>
      <c r="V67" s="743"/>
      <c r="W67" s="743"/>
      <c r="X67" s="743"/>
      <c r="Y67" s="743"/>
      <c r="Z67" s="743"/>
      <c r="AA67" s="743"/>
      <c r="AB67" s="743"/>
      <c r="AC67" s="743"/>
      <c r="AD67" s="743"/>
      <c r="AE67" s="743"/>
      <c r="AF67" s="743"/>
      <c r="AG67" s="743"/>
      <c r="AH67" s="743"/>
    </row>
    <row r="68" spans="1:34" s="624" customFormat="1" ht="25.35" customHeight="1">
      <c r="S68" s="743"/>
      <c r="T68" s="743"/>
      <c r="U68" s="743"/>
      <c r="V68" s="743"/>
      <c r="W68" s="743"/>
      <c r="X68" s="743"/>
      <c r="Y68" s="743"/>
      <c r="Z68" s="743"/>
      <c r="AA68" s="743"/>
      <c r="AB68" s="743"/>
      <c r="AC68" s="743"/>
      <c r="AD68" s="743"/>
      <c r="AE68" s="743"/>
      <c r="AF68" s="743"/>
      <c r="AG68" s="743"/>
      <c r="AH68" s="743"/>
    </row>
    <row r="69" spans="1:34" s="764" customFormat="1" ht="25.35" customHeight="1">
      <c r="S69" s="743"/>
      <c r="T69" s="743"/>
      <c r="U69" s="743"/>
      <c r="V69" s="743"/>
      <c r="W69" s="743"/>
      <c r="X69" s="743"/>
      <c r="Y69" s="743"/>
      <c r="Z69" s="743"/>
      <c r="AA69" s="743"/>
      <c r="AB69" s="743"/>
      <c r="AC69" s="743"/>
      <c r="AD69" s="743"/>
      <c r="AE69" s="743"/>
      <c r="AF69" s="743"/>
      <c r="AG69" s="743"/>
      <c r="AH69" s="743"/>
    </row>
    <row r="70" spans="1:34" s="743" customFormat="1" ht="14.25" customHeight="1"/>
    <row r="71" spans="1:34" s="743" customFormat="1" ht="14.25" customHeight="1">
      <c r="A71" s="753"/>
      <c r="B71" s="742"/>
      <c r="E71" s="742"/>
      <c r="G71" s="742"/>
      <c r="H71" s="1108" t="s">
        <v>7</v>
      </c>
      <c r="I71" s="1108"/>
      <c r="K71" s="742"/>
      <c r="L71" s="1108" t="s">
        <v>7</v>
      </c>
      <c r="M71" s="1108"/>
      <c r="N71" s="1403" t="s">
        <v>7</v>
      </c>
      <c r="O71" s="1403"/>
      <c r="P71" s="1403"/>
      <c r="Q71" s="1403"/>
      <c r="R71" s="1108"/>
      <c r="S71" s="755"/>
      <c r="T71" s="755"/>
      <c r="U71" s="755"/>
      <c r="V71" s="755"/>
      <c r="W71" s="755"/>
      <c r="X71" s="755"/>
      <c r="Y71" s="755"/>
      <c r="Z71" s="755"/>
      <c r="AA71" s="755"/>
      <c r="AB71" s="755"/>
      <c r="AC71" s="755"/>
      <c r="AD71" s="755"/>
      <c r="AE71" s="755"/>
      <c r="AF71" s="755"/>
      <c r="AG71" s="755"/>
      <c r="AH71" s="755"/>
    </row>
    <row r="72" spans="1:34" s="743" customFormat="1" ht="21.75">
      <c r="A72" s="741"/>
      <c r="B72" s="742"/>
      <c r="D72" s="742"/>
      <c r="E72" s="742"/>
      <c r="F72" s="742"/>
      <c r="G72" s="742"/>
      <c r="I72" s="741" t="s">
        <v>7</v>
      </c>
      <c r="J72" s="742"/>
      <c r="K72" s="742"/>
      <c r="N72" s="742"/>
      <c r="Q72" s="752"/>
      <c r="R72" s="752"/>
      <c r="S72" s="781"/>
      <c r="T72" s="781"/>
      <c r="U72" s="781"/>
      <c r="V72" s="781"/>
      <c r="W72" s="781"/>
      <c r="X72" s="781"/>
      <c r="Y72" s="781"/>
      <c r="Z72" s="781"/>
      <c r="AA72" s="781"/>
      <c r="AB72" s="781"/>
      <c r="AC72" s="781"/>
      <c r="AD72" s="781"/>
      <c r="AE72" s="781"/>
      <c r="AF72" s="781"/>
      <c r="AG72" s="781"/>
      <c r="AH72" s="781"/>
    </row>
    <row r="73" spans="1:34" s="743" customFormat="1" ht="19.5">
      <c r="A73" s="741"/>
      <c r="D73" s="742"/>
      <c r="F73" s="742"/>
      <c r="H73" s="742"/>
      <c r="I73" s="741" t="s">
        <v>7</v>
      </c>
      <c r="J73" s="742"/>
      <c r="L73" s="742"/>
      <c r="M73" s="742"/>
      <c r="P73" s="742"/>
      <c r="Q73" s="752"/>
      <c r="R73" s="752"/>
      <c r="S73" s="763"/>
      <c r="T73" s="763"/>
      <c r="U73" s="763"/>
      <c r="V73" s="763"/>
      <c r="W73" s="763"/>
      <c r="X73" s="763"/>
      <c r="Y73" s="763"/>
      <c r="Z73" s="763"/>
      <c r="AA73" s="763"/>
      <c r="AB73" s="763"/>
      <c r="AC73" s="763"/>
      <c r="AD73" s="763"/>
      <c r="AE73" s="763"/>
      <c r="AF73" s="763"/>
      <c r="AG73" s="763"/>
      <c r="AH73" s="763"/>
    </row>
    <row r="74" spans="1:34" s="743" customFormat="1" ht="11.25">
      <c r="A74" s="741"/>
      <c r="B74" s="742"/>
      <c r="D74" s="742"/>
      <c r="F74" s="742"/>
      <c r="H74" s="742"/>
      <c r="J74" s="742"/>
      <c r="L74" s="742"/>
      <c r="M74" s="742"/>
      <c r="N74" s="742"/>
      <c r="P74" s="742"/>
      <c r="Q74" s="752"/>
      <c r="R74" s="752"/>
      <c r="S74" s="624"/>
      <c r="T74" s="624"/>
      <c r="U74" s="624"/>
      <c r="V74" s="624"/>
      <c r="W74" s="624"/>
      <c r="X74" s="624"/>
      <c r="Y74" s="624"/>
      <c r="Z74" s="624"/>
      <c r="AA74" s="624"/>
      <c r="AB74" s="624"/>
      <c r="AC74" s="624"/>
      <c r="AD74" s="624"/>
      <c r="AE74" s="624"/>
      <c r="AF74" s="624"/>
      <c r="AG74" s="624"/>
      <c r="AH74" s="624"/>
    </row>
    <row r="75" spans="1:34" s="624" customFormat="1" ht="11.25">
      <c r="A75" s="716"/>
      <c r="B75" s="717"/>
      <c r="C75" s="717"/>
      <c r="D75" s="717"/>
      <c r="E75" s="717"/>
      <c r="F75" s="717"/>
      <c r="G75" s="718"/>
      <c r="H75" s="719"/>
      <c r="I75" s="721"/>
      <c r="J75" s="717"/>
      <c r="K75" s="718"/>
      <c r="L75" s="719"/>
      <c r="M75" s="719"/>
      <c r="N75" s="720"/>
      <c r="O75" s="717"/>
      <c r="Q75" s="721"/>
      <c r="R75" s="721"/>
    </row>
    <row r="76" spans="1:34">
      <c r="S76" s="624"/>
      <c r="T76" s="624"/>
      <c r="U76" s="624"/>
      <c r="V76" s="624"/>
      <c r="W76" s="624"/>
      <c r="X76" s="624"/>
      <c r="Y76" s="624"/>
      <c r="Z76" s="624"/>
      <c r="AA76" s="624"/>
      <c r="AB76" s="624"/>
      <c r="AC76" s="624"/>
      <c r="AD76" s="624"/>
      <c r="AE76" s="624"/>
      <c r="AF76" s="624"/>
      <c r="AG76" s="624"/>
      <c r="AH76" s="624"/>
    </row>
    <row r="77" spans="1:34"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</row>
    <row r="78" spans="1:34">
      <c r="S78" s="624"/>
      <c r="T78" s="624"/>
      <c r="U78" s="624"/>
      <c r="V78" s="624"/>
      <c r="W78" s="624"/>
      <c r="X78" s="624"/>
      <c r="Y78" s="624"/>
      <c r="Z78" s="624"/>
      <c r="AA78" s="624"/>
      <c r="AB78" s="624"/>
      <c r="AC78" s="624"/>
      <c r="AD78" s="624"/>
      <c r="AE78" s="624"/>
      <c r="AF78" s="624"/>
      <c r="AG78" s="624"/>
      <c r="AH78" s="624"/>
    </row>
    <row r="79" spans="1:34">
      <c r="S79" s="624"/>
      <c r="T79" s="624"/>
      <c r="U79" s="624"/>
      <c r="V79" s="624"/>
      <c r="W79" s="624"/>
      <c r="X79" s="624"/>
      <c r="Y79" s="624"/>
      <c r="Z79" s="624"/>
      <c r="AA79" s="624"/>
      <c r="AB79" s="624"/>
      <c r="AC79" s="624"/>
      <c r="AD79" s="624"/>
      <c r="AE79" s="624"/>
      <c r="AF79" s="624"/>
      <c r="AG79" s="624"/>
      <c r="AH79" s="624"/>
    </row>
    <row r="80" spans="1:34">
      <c r="S80" s="624"/>
      <c r="T80" s="624"/>
      <c r="U80" s="624"/>
      <c r="V80" s="624"/>
      <c r="W80" s="624"/>
      <c r="X80" s="624"/>
      <c r="Y80" s="624"/>
      <c r="Z80" s="624"/>
      <c r="AA80" s="624"/>
      <c r="AB80" s="624"/>
      <c r="AC80" s="624"/>
      <c r="AD80" s="624"/>
      <c r="AE80" s="624"/>
      <c r="AF80" s="624"/>
      <c r="AG80" s="624"/>
      <c r="AH80" s="624"/>
    </row>
    <row r="81" spans="19:34">
      <c r="S81" s="624"/>
      <c r="T81" s="624"/>
      <c r="U81" s="624"/>
      <c r="V81" s="624"/>
      <c r="W81" s="624"/>
      <c r="X81" s="624"/>
      <c r="Y81" s="624"/>
      <c r="Z81" s="624"/>
      <c r="AA81" s="624"/>
      <c r="AB81" s="624"/>
      <c r="AC81" s="624"/>
      <c r="AD81" s="624"/>
      <c r="AE81" s="624"/>
      <c r="AF81" s="624"/>
      <c r="AG81" s="624"/>
      <c r="AH81" s="624"/>
    </row>
    <row r="82" spans="19:34">
      <c r="S82" s="624"/>
      <c r="T82" s="624"/>
      <c r="U82" s="624"/>
      <c r="V82" s="624"/>
      <c r="W82" s="624"/>
      <c r="X82" s="624"/>
      <c r="Y82" s="624"/>
      <c r="Z82" s="624"/>
      <c r="AA82" s="624"/>
      <c r="AB82" s="624"/>
      <c r="AC82" s="624"/>
      <c r="AD82" s="624"/>
      <c r="AE82" s="624"/>
      <c r="AF82" s="624"/>
      <c r="AG82" s="624"/>
      <c r="AH82" s="624"/>
    </row>
    <row r="83" spans="19:34">
      <c r="S83" s="624"/>
      <c r="T83" s="624"/>
      <c r="U83" s="624"/>
      <c r="V83" s="624"/>
      <c r="W83" s="624"/>
      <c r="X83" s="624"/>
      <c r="Y83" s="624"/>
      <c r="Z83" s="624"/>
      <c r="AA83" s="624"/>
      <c r="AB83" s="624"/>
      <c r="AC83" s="624"/>
      <c r="AD83" s="624"/>
      <c r="AE83" s="624"/>
      <c r="AF83" s="624"/>
      <c r="AG83" s="624"/>
      <c r="AH83" s="624"/>
    </row>
    <row r="84" spans="19:34">
      <c r="S84" s="624"/>
      <c r="T84" s="624"/>
      <c r="U84" s="624"/>
      <c r="V84" s="624"/>
      <c r="W84" s="624"/>
      <c r="X84" s="624"/>
      <c r="Y84" s="624"/>
      <c r="Z84" s="624"/>
      <c r="AA84" s="624"/>
      <c r="AB84" s="624"/>
      <c r="AC84" s="624"/>
      <c r="AD84" s="624"/>
      <c r="AE84" s="624"/>
      <c r="AF84" s="624"/>
      <c r="AG84" s="624"/>
      <c r="AH84" s="624"/>
    </row>
    <row r="85" spans="19:34">
      <c r="S85" s="624"/>
      <c r="T85" s="624"/>
      <c r="U85" s="624"/>
      <c r="V85" s="624"/>
      <c r="W85" s="624"/>
      <c r="X85" s="624"/>
      <c r="Y85" s="624"/>
      <c r="Z85" s="624"/>
      <c r="AA85" s="624"/>
      <c r="AB85" s="624"/>
      <c r="AC85" s="624"/>
      <c r="AD85" s="624"/>
      <c r="AE85" s="624"/>
      <c r="AF85" s="624"/>
      <c r="AG85" s="624"/>
      <c r="AH85" s="624"/>
    </row>
    <row r="86" spans="19:34">
      <c r="S86" s="624"/>
      <c r="T86" s="624"/>
      <c r="U86" s="624"/>
      <c r="V86" s="624"/>
      <c r="W86" s="624"/>
      <c r="X86" s="624"/>
      <c r="Y86" s="624"/>
      <c r="Z86" s="624"/>
      <c r="AA86" s="624"/>
      <c r="AB86" s="624"/>
      <c r="AC86" s="624"/>
      <c r="AD86" s="624"/>
      <c r="AE86" s="624"/>
      <c r="AF86" s="624"/>
      <c r="AG86" s="624"/>
      <c r="AH86" s="624"/>
    </row>
    <row r="87" spans="19:34">
      <c r="S87" s="624"/>
      <c r="T87" s="624"/>
      <c r="U87" s="624"/>
      <c r="V87" s="624"/>
      <c r="W87" s="624"/>
      <c r="X87" s="624"/>
      <c r="Y87" s="624"/>
      <c r="Z87" s="624"/>
      <c r="AA87" s="624"/>
      <c r="AB87" s="624"/>
      <c r="AC87" s="624"/>
      <c r="AD87" s="624"/>
      <c r="AE87" s="624"/>
      <c r="AF87" s="624"/>
      <c r="AG87" s="624"/>
      <c r="AH87" s="624"/>
    </row>
    <row r="88" spans="19:34">
      <c r="S88" s="624"/>
      <c r="T88" s="624"/>
      <c r="U88" s="624"/>
      <c r="V88" s="624"/>
      <c r="W88" s="624"/>
      <c r="X88" s="624"/>
      <c r="Y88" s="624"/>
      <c r="Z88" s="624"/>
      <c r="AA88" s="624"/>
      <c r="AB88" s="624"/>
      <c r="AC88" s="624"/>
      <c r="AD88" s="624"/>
      <c r="AE88" s="624"/>
      <c r="AF88" s="624"/>
      <c r="AG88" s="624"/>
      <c r="AH88" s="624"/>
    </row>
    <row r="89" spans="19:34">
      <c r="S89" s="624"/>
      <c r="T89" s="624"/>
      <c r="U89" s="624"/>
      <c r="V89" s="624"/>
      <c r="W89" s="624"/>
      <c r="X89" s="624"/>
      <c r="Y89" s="624"/>
      <c r="Z89" s="624"/>
      <c r="AA89" s="624"/>
      <c r="AB89" s="624"/>
      <c r="AC89" s="624"/>
      <c r="AD89" s="624"/>
      <c r="AE89" s="624"/>
      <c r="AF89" s="624"/>
      <c r="AG89" s="624"/>
      <c r="AH89" s="624"/>
    </row>
    <row r="90" spans="19:34">
      <c r="S90" s="624"/>
      <c r="T90" s="624"/>
      <c r="U90" s="624"/>
      <c r="V90" s="624"/>
      <c r="W90" s="624"/>
      <c r="X90" s="624"/>
      <c r="Y90" s="624"/>
      <c r="Z90" s="624"/>
      <c r="AA90" s="624"/>
      <c r="AB90" s="624"/>
      <c r="AC90" s="624"/>
      <c r="AD90" s="624"/>
      <c r="AE90" s="624"/>
      <c r="AF90" s="624"/>
      <c r="AG90" s="624"/>
      <c r="AH90" s="624"/>
    </row>
    <row r="91" spans="19:34">
      <c r="S91" s="624"/>
      <c r="T91" s="624"/>
      <c r="U91" s="624"/>
      <c r="V91" s="624"/>
      <c r="W91" s="624"/>
      <c r="X91" s="624"/>
      <c r="Y91" s="624"/>
      <c r="Z91" s="624"/>
      <c r="AA91" s="624"/>
      <c r="AB91" s="624"/>
      <c r="AC91" s="624"/>
      <c r="AD91" s="624"/>
      <c r="AE91" s="624"/>
      <c r="AF91" s="624"/>
      <c r="AG91" s="624"/>
      <c r="AH91" s="624"/>
    </row>
    <row r="92" spans="19:34">
      <c r="S92" s="624"/>
      <c r="T92" s="624"/>
      <c r="U92" s="624"/>
      <c r="V92" s="624"/>
      <c r="W92" s="624"/>
      <c r="X92" s="624"/>
      <c r="Y92" s="624"/>
      <c r="Z92" s="624"/>
      <c r="AA92" s="624"/>
      <c r="AB92" s="624"/>
      <c r="AC92" s="624"/>
      <c r="AD92" s="624"/>
      <c r="AE92" s="624"/>
      <c r="AF92" s="624"/>
      <c r="AG92" s="624"/>
      <c r="AH92" s="624"/>
    </row>
    <row r="93" spans="19:34">
      <c r="S93" s="624"/>
      <c r="T93" s="624"/>
      <c r="U93" s="624"/>
      <c r="V93" s="624"/>
      <c r="W93" s="624"/>
      <c r="X93" s="624"/>
      <c r="Y93" s="624"/>
      <c r="Z93" s="624"/>
      <c r="AA93" s="624"/>
      <c r="AB93" s="624"/>
      <c r="AC93" s="624"/>
      <c r="AD93" s="624"/>
      <c r="AE93" s="624"/>
      <c r="AF93" s="624"/>
      <c r="AG93" s="624"/>
      <c r="AH93" s="624"/>
    </row>
    <row r="94" spans="19:34">
      <c r="S94" s="624"/>
      <c r="T94" s="624"/>
      <c r="U94" s="624"/>
      <c r="V94" s="624"/>
      <c r="W94" s="624"/>
      <c r="X94" s="624"/>
      <c r="Y94" s="624"/>
      <c r="Z94" s="624"/>
      <c r="AA94" s="624"/>
      <c r="AB94" s="624"/>
      <c r="AC94" s="624"/>
      <c r="AD94" s="624"/>
      <c r="AE94" s="624"/>
      <c r="AF94" s="624"/>
      <c r="AG94" s="624"/>
      <c r="AH94" s="624"/>
    </row>
    <row r="95" spans="19:34">
      <c r="S95" s="624"/>
      <c r="T95" s="624"/>
      <c r="U95" s="624"/>
      <c r="V95" s="624"/>
      <c r="W95" s="624"/>
      <c r="X95" s="624"/>
      <c r="Y95" s="624"/>
      <c r="Z95" s="624"/>
      <c r="AA95" s="624"/>
      <c r="AB95" s="624"/>
      <c r="AC95" s="624"/>
      <c r="AD95" s="624"/>
      <c r="AE95" s="624"/>
      <c r="AF95" s="624"/>
      <c r="AG95" s="624"/>
      <c r="AH95" s="624"/>
    </row>
    <row r="96" spans="19:34">
      <c r="S96" s="624"/>
      <c r="T96" s="624"/>
      <c r="U96" s="624"/>
      <c r="V96" s="624"/>
      <c r="W96" s="624"/>
      <c r="X96" s="624"/>
      <c r="Y96" s="624"/>
      <c r="Z96" s="624"/>
      <c r="AA96" s="624"/>
      <c r="AB96" s="624"/>
      <c r="AC96" s="624"/>
      <c r="AD96" s="624"/>
      <c r="AE96" s="624"/>
      <c r="AF96" s="624"/>
      <c r="AG96" s="624"/>
      <c r="AH96" s="624"/>
    </row>
    <row r="97" spans="19:34">
      <c r="S97" s="624"/>
      <c r="T97" s="624"/>
      <c r="U97" s="624"/>
      <c r="V97" s="624"/>
      <c r="W97" s="624"/>
      <c r="X97" s="624"/>
      <c r="Y97" s="624"/>
      <c r="Z97" s="624"/>
      <c r="AA97" s="624"/>
      <c r="AB97" s="624"/>
      <c r="AC97" s="624"/>
      <c r="AD97" s="624"/>
      <c r="AE97" s="624"/>
      <c r="AF97" s="624"/>
      <c r="AG97" s="624"/>
      <c r="AH97" s="624"/>
    </row>
    <row r="98" spans="19:34">
      <c r="S98" s="624"/>
      <c r="T98" s="624"/>
      <c r="U98" s="624"/>
      <c r="V98" s="624"/>
      <c r="W98" s="624"/>
      <c r="X98" s="624"/>
      <c r="Y98" s="624"/>
      <c r="Z98" s="624"/>
      <c r="AA98" s="624"/>
      <c r="AB98" s="624"/>
      <c r="AC98" s="624"/>
      <c r="AD98" s="624"/>
      <c r="AE98" s="624"/>
      <c r="AF98" s="624"/>
      <c r="AG98" s="624"/>
      <c r="AH98" s="624"/>
    </row>
    <row r="99" spans="19:34">
      <c r="S99" s="624"/>
      <c r="T99" s="624"/>
      <c r="U99" s="624"/>
      <c r="V99" s="624"/>
      <c r="W99" s="624"/>
      <c r="X99" s="624"/>
      <c r="Y99" s="624"/>
      <c r="Z99" s="624"/>
      <c r="AA99" s="624"/>
      <c r="AB99" s="624"/>
      <c r="AC99" s="624"/>
      <c r="AD99" s="624"/>
      <c r="AE99" s="624"/>
      <c r="AF99" s="624"/>
      <c r="AG99" s="624"/>
      <c r="AH99" s="624"/>
    </row>
    <row r="100" spans="19:34">
      <c r="S100" s="624"/>
      <c r="T100" s="624"/>
      <c r="U100" s="624"/>
      <c r="V100" s="624"/>
      <c r="W100" s="624"/>
      <c r="X100" s="624"/>
      <c r="Y100" s="624"/>
      <c r="Z100" s="624"/>
      <c r="AA100" s="624"/>
      <c r="AB100" s="624"/>
      <c r="AC100" s="624"/>
      <c r="AD100" s="624"/>
      <c r="AE100" s="624"/>
      <c r="AF100" s="624"/>
      <c r="AG100" s="624"/>
      <c r="AH100" s="624"/>
    </row>
    <row r="101" spans="19:34">
      <c r="S101" s="764"/>
      <c r="T101" s="764"/>
      <c r="U101" s="764"/>
      <c r="V101" s="764"/>
      <c r="W101" s="764"/>
      <c r="X101" s="764"/>
      <c r="Y101" s="764"/>
      <c r="Z101" s="764"/>
      <c r="AA101" s="764"/>
      <c r="AB101" s="764"/>
      <c r="AC101" s="764"/>
      <c r="AD101" s="764"/>
      <c r="AE101" s="764"/>
      <c r="AF101" s="764"/>
      <c r="AG101" s="764"/>
      <c r="AH101" s="764"/>
    </row>
    <row r="102" spans="19:34">
      <c r="S102" s="743"/>
      <c r="T102" s="743"/>
      <c r="U102" s="743"/>
      <c r="V102" s="743"/>
      <c r="W102" s="743"/>
      <c r="X102" s="743"/>
      <c r="Y102" s="743"/>
      <c r="Z102" s="743"/>
      <c r="AA102" s="743"/>
      <c r="AB102" s="743"/>
      <c r="AC102" s="743"/>
      <c r="AD102" s="743"/>
      <c r="AE102" s="743"/>
      <c r="AF102" s="743"/>
      <c r="AG102" s="743"/>
      <c r="AH102" s="743"/>
    </row>
    <row r="103" spans="19:34">
      <c r="S103" s="743"/>
      <c r="T103" s="743"/>
      <c r="U103" s="743"/>
      <c r="V103" s="743"/>
      <c r="W103" s="743"/>
      <c r="X103" s="743"/>
      <c r="Y103" s="743"/>
      <c r="Z103" s="743"/>
      <c r="AA103" s="743"/>
      <c r="AB103" s="743"/>
      <c r="AC103" s="743"/>
      <c r="AD103" s="743"/>
      <c r="AE103" s="743"/>
      <c r="AF103" s="743"/>
      <c r="AG103" s="743"/>
      <c r="AH103" s="743"/>
    </row>
    <row r="104" spans="19:34">
      <c r="S104" s="743"/>
      <c r="T104" s="743"/>
      <c r="U104" s="743"/>
      <c r="V104" s="743"/>
      <c r="W104" s="743"/>
      <c r="X104" s="743"/>
      <c r="Y104" s="743"/>
      <c r="Z104" s="743"/>
      <c r="AA104" s="743"/>
      <c r="AB104" s="743"/>
      <c r="AC104" s="743"/>
      <c r="AD104" s="743"/>
      <c r="AE104" s="743"/>
      <c r="AF104" s="743"/>
      <c r="AG104" s="743"/>
      <c r="AH104" s="743"/>
    </row>
    <row r="105" spans="19:34">
      <c r="S105" s="743"/>
      <c r="T105" s="743"/>
      <c r="U105" s="743"/>
      <c r="V105" s="743"/>
      <c r="W105" s="743"/>
      <c r="X105" s="743"/>
      <c r="Y105" s="743"/>
      <c r="Z105" s="743"/>
      <c r="AA105" s="743"/>
      <c r="AB105" s="743"/>
      <c r="AC105" s="743"/>
      <c r="AD105" s="743"/>
      <c r="AE105" s="743"/>
      <c r="AF105" s="743"/>
      <c r="AG105" s="743"/>
      <c r="AH105" s="743"/>
    </row>
    <row r="106" spans="19:34">
      <c r="S106" s="743"/>
      <c r="T106" s="743"/>
      <c r="U106" s="743"/>
      <c r="V106" s="743"/>
      <c r="W106" s="743"/>
      <c r="X106" s="743"/>
      <c r="Y106" s="743"/>
      <c r="Z106" s="743"/>
      <c r="AA106" s="743"/>
      <c r="AB106" s="743"/>
      <c r="AC106" s="743"/>
      <c r="AD106" s="743"/>
      <c r="AE106" s="743"/>
      <c r="AF106" s="743"/>
      <c r="AG106" s="743"/>
      <c r="AH106" s="743"/>
    </row>
    <row r="107" spans="19:34">
      <c r="S107" s="624"/>
      <c r="T107" s="624"/>
      <c r="U107" s="624"/>
      <c r="V107" s="624"/>
      <c r="W107" s="624"/>
      <c r="X107" s="624"/>
      <c r="Y107" s="624"/>
      <c r="Z107" s="624"/>
      <c r="AA107" s="624"/>
      <c r="AB107" s="624"/>
      <c r="AC107" s="624"/>
      <c r="AD107" s="624"/>
      <c r="AE107" s="624"/>
      <c r="AF107" s="624"/>
      <c r="AG107" s="624"/>
      <c r="AH107" s="624"/>
    </row>
  </sheetData>
  <sheetProtection selectLockedCells="1"/>
  <mergeCells count="44">
    <mergeCell ref="A3:H3"/>
    <mergeCell ref="I3:Q3"/>
    <mergeCell ref="Z3:AH3"/>
    <mergeCell ref="A4:H4"/>
    <mergeCell ref="I4:Q4"/>
    <mergeCell ref="Z4:AH4"/>
    <mergeCell ref="R3:Y3"/>
    <mergeCell ref="R4:Y4"/>
    <mergeCell ref="G5:H5"/>
    <mergeCell ref="A6:A9"/>
    <mergeCell ref="B6:B9"/>
    <mergeCell ref="C6:H6"/>
    <mergeCell ref="I6:I9"/>
    <mergeCell ref="C7:C9"/>
    <mergeCell ref="F7:F9"/>
    <mergeCell ref="P6:Q7"/>
    <mergeCell ref="S6:S9"/>
    <mergeCell ref="T6:Y6"/>
    <mergeCell ref="R6:R9"/>
    <mergeCell ref="J6:L6"/>
    <mergeCell ref="F34:H34"/>
    <mergeCell ref="I34:Q34"/>
    <mergeCell ref="Z34:AE34"/>
    <mergeCell ref="AF34:AH34"/>
    <mergeCell ref="A33:E33"/>
    <mergeCell ref="F33:H33"/>
    <mergeCell ref="I33:Q33"/>
    <mergeCell ref="Z33:AE33"/>
    <mergeCell ref="I35:Q35"/>
    <mergeCell ref="Z35:AE35"/>
    <mergeCell ref="AF37:AH37"/>
    <mergeCell ref="N71:Q71"/>
    <mergeCell ref="AG6:AH7"/>
    <mergeCell ref="AA7:AA9"/>
    <mergeCell ref="Z6:Z9"/>
    <mergeCell ref="AA6:AC6"/>
    <mergeCell ref="J7:J9"/>
    <mergeCell ref="T7:T9"/>
    <mergeCell ref="W7:W9"/>
    <mergeCell ref="AF33:AH33"/>
    <mergeCell ref="AD6:AD9"/>
    <mergeCell ref="AE6:AE9"/>
    <mergeCell ref="M6:M9"/>
    <mergeCell ref="N6:N9"/>
  </mergeCells>
  <phoneticPr fontId="2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0"/>
  <sheetViews>
    <sheetView showGridLines="0" view="pageBreakPreview" zoomScale="99" zoomScaleNormal="100" zoomScaleSheetLayoutView="99" workbookViewId="0">
      <selection activeCell="D24" sqref="D24"/>
    </sheetView>
  </sheetViews>
  <sheetFormatPr defaultColWidth="10" defaultRowHeight="11.25"/>
  <cols>
    <col min="1" max="1" width="6.125" style="269" customWidth="1"/>
    <col min="2" max="2" width="12.125" style="269" customWidth="1"/>
    <col min="3" max="3" width="12" style="269" customWidth="1"/>
    <col min="4" max="4" width="11" style="269" customWidth="1"/>
    <col min="5" max="5" width="9.25" style="269" customWidth="1"/>
    <col min="6" max="6" width="11" style="269" customWidth="1"/>
    <col min="7" max="8" width="9.625" style="269" customWidth="1"/>
    <col min="9" max="9" width="10.625" style="269" customWidth="1"/>
    <col min="10" max="16384" width="10" style="269"/>
  </cols>
  <sheetData>
    <row r="1" spans="1:9" s="948" customFormat="1" ht="14.1" customHeight="1">
      <c r="A1" s="944" t="s">
        <v>1747</v>
      </c>
      <c r="B1" s="944"/>
      <c r="C1" s="945"/>
      <c r="D1" s="946"/>
      <c r="E1" s="947"/>
      <c r="G1" s="949"/>
      <c r="H1" s="947"/>
    </row>
    <row r="2" spans="1:9" s="1146" customFormat="1" ht="14.1" customHeight="1">
      <c r="A2" s="263"/>
      <c r="B2" s="263"/>
      <c r="C2" s="263"/>
      <c r="D2" s="265"/>
      <c r="E2" s="264"/>
      <c r="F2" s="918"/>
      <c r="G2" s="266"/>
      <c r="H2" s="264"/>
    </row>
    <row r="3" spans="1:9" s="1139" customFormat="1" ht="20.100000000000001" customHeight="1">
      <c r="A3" s="1593" t="s">
        <v>706</v>
      </c>
      <c r="B3" s="1593"/>
      <c r="C3" s="1593"/>
      <c r="D3" s="1593"/>
      <c r="E3" s="1593"/>
      <c r="F3" s="1593"/>
      <c r="G3" s="1593"/>
      <c r="H3" s="1593"/>
      <c r="I3" s="1593"/>
    </row>
    <row r="4" spans="1:9" s="1136" customFormat="1" ht="24" customHeight="1">
      <c r="A4" s="1990" t="s">
        <v>1117</v>
      </c>
      <c r="B4" s="1990"/>
      <c r="C4" s="1990"/>
      <c r="D4" s="1990"/>
      <c r="E4" s="1990"/>
      <c r="F4" s="1990"/>
      <c r="G4" s="1990"/>
      <c r="H4" s="1990"/>
      <c r="I4" s="1990"/>
    </row>
    <row r="5" spans="1:9" s="267" customFormat="1" ht="18" customHeight="1" thickBot="1">
      <c r="A5" s="267" t="s">
        <v>708</v>
      </c>
      <c r="C5" s="659"/>
      <c r="D5" s="659"/>
      <c r="E5" s="659"/>
      <c r="F5" s="701"/>
      <c r="G5" s="701"/>
      <c r="H5" s="659"/>
      <c r="I5" s="659"/>
    </row>
    <row r="6" spans="1:9" s="268" customFormat="1" ht="30" customHeight="1">
      <c r="A6" s="1595" t="s">
        <v>976</v>
      </c>
      <c r="B6" s="1596"/>
      <c r="C6" s="1993" t="s">
        <v>1058</v>
      </c>
      <c r="D6" s="1991" t="s">
        <v>1878</v>
      </c>
      <c r="E6" s="1992"/>
      <c r="F6" s="1992"/>
      <c r="G6" s="1992"/>
      <c r="H6" s="1568"/>
      <c r="I6" s="1597" t="s">
        <v>1206</v>
      </c>
    </row>
    <row r="7" spans="1:9" s="268" customFormat="1" ht="36.75" customHeight="1">
      <c r="A7" s="1599"/>
      <c r="B7" s="1600"/>
      <c r="C7" s="1994"/>
      <c r="D7" s="1127" t="s">
        <v>1118</v>
      </c>
      <c r="E7" s="308" t="s">
        <v>1119</v>
      </c>
      <c r="F7" s="919" t="s">
        <v>1879</v>
      </c>
      <c r="G7" s="919" t="s">
        <v>1120</v>
      </c>
      <c r="H7" s="920" t="s">
        <v>1121</v>
      </c>
      <c r="I7" s="1599"/>
    </row>
    <row r="8" spans="1:9" ht="19.5" customHeight="1">
      <c r="A8" s="1597">
        <v>1995</v>
      </c>
      <c r="B8" s="1598"/>
      <c r="C8" s="921" t="s">
        <v>707</v>
      </c>
      <c r="D8" s="921" t="s">
        <v>707</v>
      </c>
      <c r="E8" s="921" t="s">
        <v>707</v>
      </c>
      <c r="F8" s="921" t="s">
        <v>707</v>
      </c>
      <c r="G8" s="921" t="s">
        <v>707</v>
      </c>
      <c r="H8" s="921" t="s">
        <v>707</v>
      </c>
      <c r="I8" s="921" t="s">
        <v>707</v>
      </c>
    </row>
    <row r="9" spans="1:9" ht="19.5" customHeight="1">
      <c r="A9" s="1597">
        <v>2000</v>
      </c>
      <c r="B9" s="1598"/>
      <c r="C9" s="921" t="s">
        <v>707</v>
      </c>
      <c r="D9" s="921" t="s">
        <v>707</v>
      </c>
      <c r="E9" s="921" t="s">
        <v>707</v>
      </c>
      <c r="F9" s="921" t="s">
        <v>707</v>
      </c>
      <c r="G9" s="921" t="s">
        <v>707</v>
      </c>
      <c r="H9" s="921" t="s">
        <v>707</v>
      </c>
      <c r="I9" s="921" t="s">
        <v>707</v>
      </c>
    </row>
    <row r="10" spans="1:9" ht="19.5" customHeight="1">
      <c r="A10" s="1597">
        <v>2005</v>
      </c>
      <c r="B10" s="1598"/>
      <c r="C10" s="921" t="s">
        <v>707</v>
      </c>
      <c r="D10" s="921" t="s">
        <v>707</v>
      </c>
      <c r="E10" s="921" t="s">
        <v>707</v>
      </c>
      <c r="F10" s="921" t="s">
        <v>707</v>
      </c>
      <c r="G10" s="921" t="s">
        <v>707</v>
      </c>
      <c r="H10" s="921" t="s">
        <v>707</v>
      </c>
      <c r="I10" s="921" t="s">
        <v>707</v>
      </c>
    </row>
    <row r="11" spans="1:9" ht="19.5" customHeight="1">
      <c r="A11" s="1995" t="s">
        <v>1239</v>
      </c>
      <c r="B11" s="1598"/>
      <c r="C11" s="921">
        <v>1005349</v>
      </c>
      <c r="D11" s="921">
        <v>267861</v>
      </c>
      <c r="E11" s="921">
        <v>48909</v>
      </c>
      <c r="F11" s="921">
        <v>145396</v>
      </c>
      <c r="G11" s="921">
        <v>27775</v>
      </c>
      <c r="H11" s="921">
        <v>45781</v>
      </c>
      <c r="I11" s="921">
        <v>26.643583472008224</v>
      </c>
    </row>
    <row r="12" spans="1:9" ht="19.5" customHeight="1">
      <c r="A12" s="1944" t="s">
        <v>1238</v>
      </c>
      <c r="B12" s="1945"/>
      <c r="C12" s="850">
        <f>SUM(C14:C36)</f>
        <v>1062683</v>
      </c>
      <c r="D12" s="796">
        <f>SUM(D14:D36)</f>
        <v>324069</v>
      </c>
      <c r="E12" s="796">
        <f t="shared" ref="E12:H12" si="0">SUM(E14:E36)</f>
        <v>63662</v>
      </c>
      <c r="F12" s="796">
        <f t="shared" si="0"/>
        <v>167839</v>
      </c>
      <c r="G12" s="796">
        <f t="shared" si="0"/>
        <v>41494</v>
      </c>
      <c r="H12" s="796">
        <f t="shared" si="0"/>
        <v>51074</v>
      </c>
      <c r="I12" s="1100">
        <f>D12/C12*100</f>
        <v>30.495359387512551</v>
      </c>
    </row>
    <row r="13" spans="1:9" ht="11.65" customHeight="1">
      <c r="A13" s="708"/>
      <c r="B13" s="179"/>
      <c r="C13" s="1101"/>
      <c r="D13" s="794"/>
      <c r="E13" s="794"/>
      <c r="F13" s="794"/>
      <c r="G13" s="794"/>
      <c r="H13" s="794"/>
      <c r="I13" s="789"/>
    </row>
    <row r="14" spans="1:9" ht="16.350000000000001" customHeight="1">
      <c r="A14" s="708" t="s">
        <v>143</v>
      </c>
      <c r="B14" s="922" t="s">
        <v>167</v>
      </c>
      <c r="C14" s="1172">
        <v>197075</v>
      </c>
      <c r="D14" s="1102">
        <f>SUM(E14:H14)</f>
        <v>53319</v>
      </c>
      <c r="E14" s="1102">
        <v>13120</v>
      </c>
      <c r="F14" s="1102">
        <v>22819</v>
      </c>
      <c r="G14" s="1102">
        <v>9662</v>
      </c>
      <c r="H14" s="1102">
        <v>7718</v>
      </c>
      <c r="I14" s="789">
        <f t="shared" ref="I14:I36" si="1">D14/C14*100</f>
        <v>27.055182037295445</v>
      </c>
    </row>
    <row r="15" spans="1:9" ht="16.350000000000001" customHeight="1">
      <c r="A15" s="708" t="s">
        <v>144</v>
      </c>
      <c r="B15" s="922" t="s">
        <v>186</v>
      </c>
      <c r="C15" s="1172">
        <v>103689</v>
      </c>
      <c r="D15" s="1102">
        <f t="shared" ref="D15:D36" si="2">SUM(E15:H15)</f>
        <v>32226</v>
      </c>
      <c r="E15" s="1102">
        <v>5607</v>
      </c>
      <c r="F15" s="1102">
        <v>17377</v>
      </c>
      <c r="G15" s="1102">
        <v>4208</v>
      </c>
      <c r="H15" s="1102">
        <v>5034</v>
      </c>
      <c r="I15" s="789">
        <f t="shared" si="1"/>
        <v>31.079478054567023</v>
      </c>
    </row>
    <row r="16" spans="1:9" ht="16.350000000000001" customHeight="1">
      <c r="A16" s="708" t="s">
        <v>145</v>
      </c>
      <c r="B16" s="922" t="s">
        <v>168</v>
      </c>
      <c r="C16" s="1172">
        <v>53725</v>
      </c>
      <c r="D16" s="1102">
        <f t="shared" si="2"/>
        <v>17354</v>
      </c>
      <c r="E16" s="1102">
        <v>3216</v>
      </c>
      <c r="F16" s="1102">
        <v>9795</v>
      </c>
      <c r="G16" s="1102">
        <v>1938</v>
      </c>
      <c r="H16" s="1102">
        <v>2405</v>
      </c>
      <c r="I16" s="789">
        <f t="shared" si="1"/>
        <v>32.301535597952537</v>
      </c>
    </row>
    <row r="17" spans="1:24" ht="16.350000000000001" customHeight="1">
      <c r="A17" s="708" t="s">
        <v>146</v>
      </c>
      <c r="B17" s="922" t="s">
        <v>169</v>
      </c>
      <c r="C17" s="1172">
        <v>67702</v>
      </c>
      <c r="D17" s="1102">
        <f t="shared" si="2"/>
        <v>21401</v>
      </c>
      <c r="E17" s="1102">
        <v>4332</v>
      </c>
      <c r="F17" s="1102">
        <v>10984</v>
      </c>
      <c r="G17" s="1102">
        <v>2624</v>
      </c>
      <c r="H17" s="1102">
        <v>3461</v>
      </c>
      <c r="I17" s="789">
        <f t="shared" si="1"/>
        <v>31.610587574960856</v>
      </c>
    </row>
    <row r="18" spans="1:24" ht="16.350000000000001" customHeight="1">
      <c r="A18" s="708" t="s">
        <v>147</v>
      </c>
      <c r="B18" s="922" t="s">
        <v>170</v>
      </c>
      <c r="C18" s="1172">
        <v>157786</v>
      </c>
      <c r="D18" s="1102">
        <f t="shared" si="2"/>
        <v>43024</v>
      </c>
      <c r="E18" s="1102">
        <v>11737</v>
      </c>
      <c r="F18" s="1102">
        <v>11288</v>
      </c>
      <c r="G18" s="1102">
        <v>7148</v>
      </c>
      <c r="H18" s="1102">
        <v>12851</v>
      </c>
      <c r="I18" s="789">
        <f t="shared" si="1"/>
        <v>27.267311421799146</v>
      </c>
    </row>
    <row r="19" spans="1:24" ht="16.350000000000001" customHeight="1">
      <c r="A19" s="708" t="s">
        <v>148</v>
      </c>
      <c r="B19" s="922" t="s">
        <v>171</v>
      </c>
      <c r="C19" s="1172">
        <v>43693</v>
      </c>
      <c r="D19" s="1102">
        <f t="shared" si="2"/>
        <v>13399</v>
      </c>
      <c r="E19" s="1102">
        <v>2438</v>
      </c>
      <c r="F19" s="1102">
        <v>8019</v>
      </c>
      <c r="G19" s="1102">
        <v>1397</v>
      </c>
      <c r="H19" s="1102">
        <v>1545</v>
      </c>
      <c r="I19" s="789">
        <f t="shared" si="1"/>
        <v>30.666239443389102</v>
      </c>
    </row>
    <row r="20" spans="1:24" ht="16.350000000000001" customHeight="1">
      <c r="A20" s="708" t="s">
        <v>149</v>
      </c>
      <c r="B20" s="922" t="s">
        <v>172</v>
      </c>
      <c r="C20" s="1172">
        <v>40241</v>
      </c>
      <c r="D20" s="1102">
        <f t="shared" si="2"/>
        <v>13429</v>
      </c>
      <c r="E20" s="1102">
        <v>2270</v>
      </c>
      <c r="F20" s="1102">
        <v>8564</v>
      </c>
      <c r="G20" s="1102">
        <v>1550</v>
      </c>
      <c r="H20" s="1102">
        <v>1045</v>
      </c>
      <c r="I20" s="789">
        <f t="shared" si="1"/>
        <v>33.371437091523568</v>
      </c>
    </row>
    <row r="21" spans="1:24" ht="16.350000000000001" customHeight="1">
      <c r="A21" s="708" t="s">
        <v>150</v>
      </c>
      <c r="B21" s="922" t="s">
        <v>173</v>
      </c>
      <c r="C21" s="1172">
        <v>41053</v>
      </c>
      <c r="D21" s="1102">
        <f t="shared" si="2"/>
        <v>13793</v>
      </c>
      <c r="E21" s="1102">
        <v>2058</v>
      </c>
      <c r="F21" s="1102">
        <v>9488</v>
      </c>
      <c r="G21" s="1102">
        <v>1201</v>
      </c>
      <c r="H21" s="1102">
        <v>1046</v>
      </c>
      <c r="I21" s="789">
        <f t="shared" si="1"/>
        <v>33.598031812535019</v>
      </c>
    </row>
    <row r="22" spans="1:24" ht="16.350000000000001" customHeight="1">
      <c r="A22" s="708" t="s">
        <v>151</v>
      </c>
      <c r="B22" s="922" t="s">
        <v>187</v>
      </c>
      <c r="C22" s="1172">
        <v>29816</v>
      </c>
      <c r="D22" s="1102">
        <f t="shared" si="2"/>
        <v>9898</v>
      </c>
      <c r="E22" s="1102">
        <v>1659</v>
      </c>
      <c r="F22" s="1102">
        <v>6641</v>
      </c>
      <c r="G22" s="1102">
        <v>999</v>
      </c>
      <c r="H22" s="1102">
        <v>599</v>
      </c>
      <c r="I22" s="789">
        <f t="shared" si="1"/>
        <v>33.196941239602893</v>
      </c>
    </row>
    <row r="23" spans="1:24" ht="16.350000000000001" customHeight="1">
      <c r="A23" s="708" t="s">
        <v>152</v>
      </c>
      <c r="B23" s="922" t="s">
        <v>174</v>
      </c>
      <c r="C23" s="1172">
        <v>105485</v>
      </c>
      <c r="D23" s="1102">
        <f t="shared" si="2"/>
        <v>33410</v>
      </c>
      <c r="E23" s="1102">
        <v>7142</v>
      </c>
      <c r="F23" s="1102">
        <v>11639</v>
      </c>
      <c r="G23" s="1102">
        <v>5139</v>
      </c>
      <c r="H23" s="1102">
        <v>9490</v>
      </c>
      <c r="I23" s="789">
        <f t="shared" si="1"/>
        <v>31.672749680049293</v>
      </c>
    </row>
    <row r="24" spans="1:24" ht="16.350000000000001" customHeight="1">
      <c r="A24" s="708" t="s">
        <v>153</v>
      </c>
      <c r="B24" s="922" t="s">
        <v>175</v>
      </c>
      <c r="C24" s="1172">
        <v>10030</v>
      </c>
      <c r="D24" s="1102">
        <f t="shared" si="2"/>
        <v>3706</v>
      </c>
      <c r="E24" s="1102">
        <v>415</v>
      </c>
      <c r="F24" s="1102">
        <v>2963</v>
      </c>
      <c r="G24" s="1102">
        <v>176</v>
      </c>
      <c r="H24" s="1102">
        <v>152</v>
      </c>
      <c r="I24" s="789">
        <f t="shared" si="1"/>
        <v>36.949152542372879</v>
      </c>
    </row>
    <row r="25" spans="1:24" ht="16.350000000000001" customHeight="1">
      <c r="A25" s="708" t="s">
        <v>154</v>
      </c>
      <c r="B25" s="922" t="s">
        <v>176</v>
      </c>
      <c r="C25" s="1172">
        <v>23669</v>
      </c>
      <c r="D25" s="1102">
        <f t="shared" si="2"/>
        <v>8216</v>
      </c>
      <c r="E25" s="1102">
        <v>853</v>
      </c>
      <c r="F25" s="1102">
        <v>6688</v>
      </c>
      <c r="G25" s="1102">
        <v>361</v>
      </c>
      <c r="H25" s="1102">
        <v>314</v>
      </c>
      <c r="I25" s="789">
        <f t="shared" si="1"/>
        <v>34.712070640922725</v>
      </c>
    </row>
    <row r="26" spans="1:24" ht="16.350000000000001" customHeight="1">
      <c r="A26" s="708" t="s">
        <v>155</v>
      </c>
      <c r="B26" s="922" t="s">
        <v>177</v>
      </c>
      <c r="C26" s="1172">
        <v>11329</v>
      </c>
      <c r="D26" s="1102">
        <f t="shared" si="2"/>
        <v>3806</v>
      </c>
      <c r="E26" s="1102">
        <v>424</v>
      </c>
      <c r="F26" s="1102">
        <v>2927</v>
      </c>
      <c r="G26" s="1102">
        <v>266</v>
      </c>
      <c r="H26" s="1102">
        <v>189</v>
      </c>
      <c r="I26" s="789">
        <f t="shared" si="1"/>
        <v>33.595198164003889</v>
      </c>
    </row>
    <row r="27" spans="1:24" ht="16.350000000000001" customHeight="1">
      <c r="A27" s="708" t="s">
        <v>156</v>
      </c>
      <c r="B27" s="922" t="s">
        <v>178</v>
      </c>
      <c r="C27" s="1172">
        <v>7578</v>
      </c>
      <c r="D27" s="1102">
        <f t="shared" si="2"/>
        <v>2634</v>
      </c>
      <c r="E27" s="1102">
        <v>299</v>
      </c>
      <c r="F27" s="1102">
        <v>2132</v>
      </c>
      <c r="G27" s="1102">
        <v>109</v>
      </c>
      <c r="H27" s="1102">
        <v>94</v>
      </c>
      <c r="I27" s="789">
        <f t="shared" si="1"/>
        <v>34.75851148060174</v>
      </c>
    </row>
    <row r="28" spans="1:24" ht="16.350000000000001" customHeight="1">
      <c r="A28" s="708" t="s">
        <v>157</v>
      </c>
      <c r="B28" s="922" t="s">
        <v>179</v>
      </c>
      <c r="C28" s="1172">
        <v>16813</v>
      </c>
      <c r="D28" s="1102">
        <f t="shared" si="2"/>
        <v>6469</v>
      </c>
      <c r="E28" s="1102">
        <v>730</v>
      </c>
      <c r="F28" s="1102">
        <v>4906</v>
      </c>
      <c r="G28" s="1102">
        <v>491</v>
      </c>
      <c r="H28" s="1102">
        <v>342</v>
      </c>
      <c r="I28" s="789">
        <f t="shared" si="1"/>
        <v>38.476179147088565</v>
      </c>
    </row>
    <row r="29" spans="1:24" ht="16.350000000000001" customHeight="1">
      <c r="A29" s="708" t="s">
        <v>158</v>
      </c>
      <c r="B29" s="922" t="s">
        <v>188</v>
      </c>
      <c r="C29" s="1172">
        <v>17990</v>
      </c>
      <c r="D29" s="1102">
        <f t="shared" si="2"/>
        <v>6528</v>
      </c>
      <c r="E29" s="1102">
        <v>753</v>
      </c>
      <c r="F29" s="1102">
        <v>5072</v>
      </c>
      <c r="G29" s="1102">
        <v>377</v>
      </c>
      <c r="H29" s="1102">
        <v>326</v>
      </c>
      <c r="I29" s="789">
        <f t="shared" si="1"/>
        <v>36.286826014452473</v>
      </c>
      <c r="X29" s="269">
        <v>1355951</v>
      </c>
    </row>
    <row r="30" spans="1:24" ht="16.350000000000001" customHeight="1">
      <c r="A30" s="708" t="s">
        <v>159</v>
      </c>
      <c r="B30" s="922" t="s">
        <v>189</v>
      </c>
      <c r="C30" s="1172">
        <v>13622</v>
      </c>
      <c r="D30" s="1102">
        <f t="shared" si="2"/>
        <v>4320</v>
      </c>
      <c r="E30" s="1102">
        <v>618</v>
      </c>
      <c r="F30" s="1102">
        <v>2895</v>
      </c>
      <c r="G30" s="1102">
        <v>530</v>
      </c>
      <c r="H30" s="1102">
        <v>277</v>
      </c>
      <c r="I30" s="789">
        <f t="shared" si="1"/>
        <v>31.713404786374984</v>
      </c>
    </row>
    <row r="31" spans="1:24" ht="16.350000000000001" customHeight="1">
      <c r="A31" s="708" t="s">
        <v>160</v>
      </c>
      <c r="B31" s="922" t="s">
        <v>180</v>
      </c>
      <c r="C31" s="1172">
        <v>17020</v>
      </c>
      <c r="D31" s="1102">
        <f t="shared" si="2"/>
        <v>5357</v>
      </c>
      <c r="E31" s="1102">
        <v>581</v>
      </c>
      <c r="F31" s="1102">
        <v>4105</v>
      </c>
      <c r="G31" s="1102">
        <v>373</v>
      </c>
      <c r="H31" s="1102">
        <v>298</v>
      </c>
      <c r="I31" s="789">
        <f t="shared" si="1"/>
        <v>31.474735605170391</v>
      </c>
    </row>
    <row r="32" spans="1:24" ht="16.350000000000001" customHeight="1">
      <c r="A32" s="708" t="s">
        <v>161</v>
      </c>
      <c r="B32" s="922" t="s">
        <v>190</v>
      </c>
      <c r="C32" s="1172">
        <v>46171</v>
      </c>
      <c r="D32" s="1102">
        <f t="shared" si="2"/>
        <v>13106</v>
      </c>
      <c r="E32" s="1102">
        <v>3022</v>
      </c>
      <c r="F32" s="1102">
        <v>5513</v>
      </c>
      <c r="G32" s="1102">
        <v>1770</v>
      </c>
      <c r="H32" s="1102">
        <v>2801</v>
      </c>
      <c r="I32" s="789">
        <f t="shared" si="1"/>
        <v>28.385783283879491</v>
      </c>
    </row>
    <row r="33" spans="1:9" ht="16.350000000000001" customHeight="1">
      <c r="A33" s="708" t="s">
        <v>162</v>
      </c>
      <c r="B33" s="922" t="s">
        <v>181</v>
      </c>
      <c r="C33" s="1172">
        <v>18805</v>
      </c>
      <c r="D33" s="1102">
        <f t="shared" si="2"/>
        <v>6341</v>
      </c>
      <c r="E33" s="1102">
        <v>745</v>
      </c>
      <c r="F33" s="1102">
        <v>4925</v>
      </c>
      <c r="G33" s="1102">
        <v>316</v>
      </c>
      <c r="H33" s="1102">
        <v>355</v>
      </c>
      <c r="I33" s="789">
        <f t="shared" si="1"/>
        <v>33.71975538420633</v>
      </c>
    </row>
    <row r="34" spans="1:9" ht="16.350000000000001" customHeight="1">
      <c r="A34" s="708" t="s">
        <v>163</v>
      </c>
      <c r="B34" s="922" t="s">
        <v>191</v>
      </c>
      <c r="C34" s="1172">
        <v>13886</v>
      </c>
      <c r="D34" s="1102">
        <f t="shared" si="2"/>
        <v>4383</v>
      </c>
      <c r="E34" s="1102">
        <v>511</v>
      </c>
      <c r="F34" s="1102">
        <v>3463</v>
      </c>
      <c r="G34" s="1102">
        <v>224</v>
      </c>
      <c r="H34" s="1102">
        <v>185</v>
      </c>
      <c r="I34" s="789">
        <f t="shared" si="1"/>
        <v>31.564165346392048</v>
      </c>
    </row>
    <row r="35" spans="1:9" ht="16.350000000000001" customHeight="1">
      <c r="A35" s="708" t="s">
        <v>164</v>
      </c>
      <c r="B35" s="922" t="s">
        <v>182</v>
      </c>
      <c r="C35" s="1172">
        <v>21468</v>
      </c>
      <c r="D35" s="1102">
        <f t="shared" si="2"/>
        <v>6924</v>
      </c>
      <c r="E35" s="1102">
        <v>950</v>
      </c>
      <c r="F35" s="1102">
        <v>4991</v>
      </c>
      <c r="G35" s="1102">
        <v>564</v>
      </c>
      <c r="H35" s="1102">
        <v>419</v>
      </c>
      <c r="I35" s="789">
        <f t="shared" si="1"/>
        <v>32.25265511458916</v>
      </c>
    </row>
    <row r="36" spans="1:9" ht="16.350000000000001" customHeight="1" thickBot="1">
      <c r="A36" s="703" t="s">
        <v>165</v>
      </c>
      <c r="B36" s="270" t="s">
        <v>192</v>
      </c>
      <c r="C36" s="1173">
        <v>4037</v>
      </c>
      <c r="D36" s="1103">
        <f t="shared" si="2"/>
        <v>1026</v>
      </c>
      <c r="E36" s="1104">
        <v>182</v>
      </c>
      <c r="F36" s="1104">
        <v>645</v>
      </c>
      <c r="G36" s="1104">
        <v>71</v>
      </c>
      <c r="H36" s="1104">
        <v>128</v>
      </c>
      <c r="I36" s="1105">
        <f t="shared" si="1"/>
        <v>25.414912063413425</v>
      </c>
    </row>
    <row r="37" spans="1:9" s="272" customFormat="1" ht="11.1" customHeight="1">
      <c r="A37" s="1306" t="s">
        <v>1920</v>
      </c>
      <c r="B37" s="271"/>
      <c r="E37" s="272" t="s">
        <v>1782</v>
      </c>
      <c r="F37" s="273" t="s">
        <v>1782</v>
      </c>
      <c r="G37" s="273" t="s">
        <v>1782</v>
      </c>
      <c r="H37" s="273" t="s">
        <v>1782</v>
      </c>
      <c r="I37" s="273"/>
    </row>
    <row r="38" spans="1:9" s="272" customFormat="1" ht="11.1" customHeight="1">
      <c r="A38" s="275" t="s">
        <v>1921</v>
      </c>
      <c r="B38" s="275"/>
      <c r="F38" s="273"/>
      <c r="G38" s="273"/>
      <c r="H38" s="273"/>
      <c r="I38" s="273"/>
    </row>
    <row r="39" spans="1:9" s="276" customFormat="1" ht="11.1" customHeight="1">
      <c r="A39" s="276" t="s">
        <v>1922</v>
      </c>
    </row>
    <row r="40" spans="1:9" s="276" customFormat="1" ht="11.1" customHeight="1">
      <c r="A40" s="276" t="s">
        <v>1923</v>
      </c>
    </row>
  </sheetData>
  <mergeCells count="11">
    <mergeCell ref="A9:B9"/>
    <mergeCell ref="A10:B10"/>
    <mergeCell ref="A12:B12"/>
    <mergeCell ref="A3:I3"/>
    <mergeCell ref="A4:I4"/>
    <mergeCell ref="A8:B8"/>
    <mergeCell ref="D6:H6"/>
    <mergeCell ref="C6:C7"/>
    <mergeCell ref="I6:I7"/>
    <mergeCell ref="A6:B7"/>
    <mergeCell ref="A11:B11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16" zoomScaleNormal="100" zoomScaleSheetLayoutView="100" workbookViewId="0">
      <selection activeCell="G27" sqref="G27"/>
    </sheetView>
  </sheetViews>
  <sheetFormatPr defaultRowHeight="14.25"/>
  <cols>
    <col min="1" max="4" width="9.125" style="260" customWidth="1"/>
    <col min="5" max="9" width="9.125" style="261" customWidth="1"/>
    <col min="10" max="10" width="9.125" style="259" customWidth="1"/>
    <col min="11" max="13" width="9.125" style="261" customWidth="1"/>
    <col min="14" max="18" width="9.125" style="259" customWidth="1"/>
    <col min="19" max="16384" width="9" style="259"/>
  </cols>
  <sheetData>
    <row r="1" spans="1:18" s="991" customFormat="1" ht="14.1" customHeight="1">
      <c r="A1" s="997"/>
      <c r="B1" s="997"/>
      <c r="C1" s="997"/>
      <c r="D1" s="997"/>
      <c r="E1" s="982"/>
      <c r="F1" s="982"/>
      <c r="I1" s="938" t="s">
        <v>1662</v>
      </c>
      <c r="J1" s="939" t="s">
        <v>1663</v>
      </c>
      <c r="K1" s="982"/>
      <c r="L1" s="982"/>
      <c r="M1" s="998"/>
    </row>
    <row r="2" spans="1:18" s="214" customFormat="1" ht="14.1" customHeight="1">
      <c r="A2" s="211"/>
      <c r="B2" s="211"/>
      <c r="C2" s="211"/>
      <c r="D2" s="211"/>
      <c r="E2" s="212"/>
      <c r="F2" s="212"/>
      <c r="G2" s="212"/>
      <c r="H2" s="212"/>
      <c r="I2" s="212"/>
      <c r="J2" s="213"/>
      <c r="K2" s="212"/>
      <c r="L2" s="212"/>
      <c r="M2" s="212"/>
    </row>
    <row r="3" spans="1:18" s="711" customFormat="1" ht="20.100000000000001" customHeight="1">
      <c r="A3" s="1452" t="s">
        <v>1898</v>
      </c>
      <c r="B3" s="1452"/>
      <c r="C3" s="1452"/>
      <c r="D3" s="1452"/>
      <c r="E3" s="1452"/>
      <c r="F3" s="1452"/>
      <c r="G3" s="1452"/>
      <c r="H3" s="1452"/>
      <c r="I3" s="1452"/>
      <c r="J3" s="1452" t="s">
        <v>1751</v>
      </c>
      <c r="K3" s="1452"/>
      <c r="L3" s="1452"/>
      <c r="M3" s="1452"/>
      <c r="N3" s="1452"/>
      <c r="O3" s="1452"/>
      <c r="P3" s="1452"/>
      <c r="Q3" s="1452"/>
      <c r="R3" s="1452"/>
    </row>
    <row r="4" spans="1:18" s="1147" customFormat="1" ht="24" customHeight="1">
      <c r="A4" s="1451" t="s">
        <v>1924</v>
      </c>
      <c r="B4" s="1451"/>
      <c r="C4" s="1451"/>
      <c r="D4" s="1451"/>
      <c r="E4" s="1451"/>
      <c r="F4" s="1451"/>
      <c r="G4" s="1451"/>
      <c r="H4" s="1451"/>
      <c r="I4" s="1451"/>
      <c r="J4" s="1451" t="s">
        <v>1900</v>
      </c>
      <c r="K4" s="1451"/>
      <c r="L4" s="1451"/>
      <c r="M4" s="1451"/>
      <c r="N4" s="1451"/>
      <c r="O4" s="1451"/>
      <c r="P4" s="1451"/>
      <c r="Q4" s="1451"/>
      <c r="R4" s="1451"/>
    </row>
    <row r="5" spans="1:18" s="217" customFormat="1" ht="18" customHeight="1" thickBot="1">
      <c r="A5" s="216" t="s">
        <v>1204</v>
      </c>
      <c r="B5" s="216"/>
      <c r="C5" s="216"/>
      <c r="D5" s="216"/>
      <c r="I5" s="736" t="s">
        <v>1763</v>
      </c>
      <c r="J5" s="216" t="s">
        <v>1204</v>
      </c>
      <c r="R5" s="667" t="s">
        <v>1765</v>
      </c>
    </row>
    <row r="6" spans="1:18" s="210" customFormat="1" ht="18" customHeight="1">
      <c r="A6" s="1410" t="s">
        <v>753</v>
      </c>
      <c r="B6" s="1453" t="s">
        <v>1815</v>
      </c>
      <c r="C6" s="1454"/>
      <c r="D6" s="1454"/>
      <c r="E6" s="1454"/>
      <c r="F6" s="1454"/>
      <c r="G6" s="1454"/>
      <c r="H6" s="1454"/>
      <c r="I6" s="1454"/>
      <c r="J6" s="1410" t="s">
        <v>753</v>
      </c>
      <c r="K6" s="1453" t="s">
        <v>1815</v>
      </c>
      <c r="L6" s="1454"/>
      <c r="M6" s="1454"/>
      <c r="N6" s="1454"/>
      <c r="O6" s="1454"/>
      <c r="P6" s="1454"/>
      <c r="Q6" s="1454"/>
      <c r="R6" s="1454"/>
    </row>
    <row r="7" spans="1:18" s="210" customFormat="1" ht="13.5" customHeight="1">
      <c r="A7" s="1411"/>
      <c r="B7" s="1416" t="s">
        <v>1657</v>
      </c>
      <c r="C7" s="1408"/>
      <c r="D7" s="1408"/>
      <c r="E7" s="1416" t="s">
        <v>1770</v>
      </c>
      <c r="F7" s="1408"/>
      <c r="G7" s="1408"/>
      <c r="H7" s="1408"/>
      <c r="I7" s="1408"/>
      <c r="J7" s="1411"/>
      <c r="K7" s="1416" t="s">
        <v>1657</v>
      </c>
      <c r="L7" s="1408"/>
      <c r="M7" s="1408"/>
      <c r="N7" s="1416" t="s">
        <v>1770</v>
      </c>
      <c r="O7" s="1408"/>
      <c r="P7" s="1408"/>
      <c r="Q7" s="1408"/>
      <c r="R7" s="1408"/>
    </row>
    <row r="8" spans="1:18" s="210" customFormat="1" ht="13.5" customHeight="1">
      <c r="A8" s="1411"/>
      <c r="B8" s="1406"/>
      <c r="C8" s="1407"/>
      <c r="D8" s="1407"/>
      <c r="E8" s="1406"/>
      <c r="F8" s="1407"/>
      <c r="G8" s="1407"/>
      <c r="H8" s="1407"/>
      <c r="I8" s="1407"/>
      <c r="J8" s="1411"/>
      <c r="K8" s="1406"/>
      <c r="L8" s="1407"/>
      <c r="M8" s="1407"/>
      <c r="N8" s="1406"/>
      <c r="O8" s="1407"/>
      <c r="P8" s="1407"/>
      <c r="Q8" s="1407"/>
      <c r="R8" s="1407"/>
    </row>
    <row r="9" spans="1:18" s="210" customFormat="1" ht="16.5" customHeight="1">
      <c r="A9" s="1411"/>
      <c r="B9" s="1449"/>
      <c r="C9" s="1448" t="s">
        <v>1227</v>
      </c>
      <c r="D9" s="1408" t="s">
        <v>1228</v>
      </c>
      <c r="E9" s="1449"/>
      <c r="F9" s="1448" t="s">
        <v>1771</v>
      </c>
      <c r="G9" s="1448" t="s">
        <v>1772</v>
      </c>
      <c r="H9" s="1448" t="s">
        <v>1773</v>
      </c>
      <c r="I9" s="1448" t="s">
        <v>1774</v>
      </c>
      <c r="J9" s="1411"/>
      <c r="K9" s="1449"/>
      <c r="L9" s="1448" t="s">
        <v>1227</v>
      </c>
      <c r="M9" s="1408" t="s">
        <v>1228</v>
      </c>
      <c r="N9" s="1449"/>
      <c r="O9" s="1448" t="s">
        <v>1771</v>
      </c>
      <c r="P9" s="1448" t="s">
        <v>1772</v>
      </c>
      <c r="Q9" s="1448" t="s">
        <v>1773</v>
      </c>
      <c r="R9" s="1448" t="s">
        <v>1774</v>
      </c>
    </row>
    <row r="10" spans="1:18" s="210" customFormat="1" ht="16.5" customHeight="1">
      <c r="A10" s="1412"/>
      <c r="B10" s="1450"/>
      <c r="C10" s="1421"/>
      <c r="D10" s="1409"/>
      <c r="E10" s="1450"/>
      <c r="F10" s="1421"/>
      <c r="G10" s="1421"/>
      <c r="H10" s="1421"/>
      <c r="I10" s="1421"/>
      <c r="J10" s="1412"/>
      <c r="K10" s="1450"/>
      <c r="L10" s="1421"/>
      <c r="M10" s="1409"/>
      <c r="N10" s="1450"/>
      <c r="O10" s="1421"/>
      <c r="P10" s="1421"/>
      <c r="Q10" s="1421"/>
      <c r="R10" s="1421"/>
    </row>
    <row r="11" spans="1:18" s="210" customFormat="1" ht="21" customHeight="1">
      <c r="A11" s="1110">
        <v>1972</v>
      </c>
      <c r="B11" s="766" t="s">
        <v>1658</v>
      </c>
      <c r="C11" s="766" t="s">
        <v>1658</v>
      </c>
      <c r="D11" s="766" t="s">
        <v>1658</v>
      </c>
      <c r="E11" s="226" t="s">
        <v>398</v>
      </c>
      <c r="F11" s="226" t="s">
        <v>398</v>
      </c>
      <c r="G11" s="226" t="s">
        <v>398</v>
      </c>
      <c r="H11" s="226" t="s">
        <v>1658</v>
      </c>
      <c r="I11" s="226" t="s">
        <v>1658</v>
      </c>
      <c r="J11" s="1110">
        <v>1995</v>
      </c>
      <c r="K11" s="226" t="s">
        <v>398</v>
      </c>
      <c r="L11" s="226" t="s">
        <v>398</v>
      </c>
      <c r="M11" s="226" t="s">
        <v>398</v>
      </c>
      <c r="N11" s="931" t="s">
        <v>398</v>
      </c>
      <c r="O11" s="931" t="s">
        <v>398</v>
      </c>
      <c r="P11" s="931" t="s">
        <v>398</v>
      </c>
      <c r="Q11" s="931" t="s">
        <v>398</v>
      </c>
      <c r="R11" s="931" t="s">
        <v>398</v>
      </c>
    </row>
    <row r="12" spans="1:18" s="210" customFormat="1" ht="21" customHeight="1">
      <c r="A12" s="1110">
        <v>1973</v>
      </c>
      <c r="B12" s="766" t="s">
        <v>1658</v>
      </c>
      <c r="C12" s="766" t="s">
        <v>1658</v>
      </c>
      <c r="D12" s="766" t="s">
        <v>1658</v>
      </c>
      <c r="E12" s="226" t="s">
        <v>398</v>
      </c>
      <c r="F12" s="226" t="s">
        <v>398</v>
      </c>
      <c r="G12" s="226" t="s">
        <v>398</v>
      </c>
      <c r="H12" s="226" t="s">
        <v>1658</v>
      </c>
      <c r="I12" s="226" t="s">
        <v>1658</v>
      </c>
      <c r="J12" s="1110">
        <v>1996</v>
      </c>
      <c r="K12" s="226" t="s">
        <v>398</v>
      </c>
      <c r="L12" s="226" t="s">
        <v>398</v>
      </c>
      <c r="M12" s="226" t="s">
        <v>398</v>
      </c>
      <c r="N12" s="931" t="s">
        <v>398</v>
      </c>
      <c r="O12" s="931" t="s">
        <v>398</v>
      </c>
      <c r="P12" s="931" t="s">
        <v>398</v>
      </c>
      <c r="Q12" s="931" t="s">
        <v>398</v>
      </c>
      <c r="R12" s="931" t="s">
        <v>398</v>
      </c>
    </row>
    <row r="13" spans="1:18" s="210" customFormat="1" ht="21" customHeight="1">
      <c r="A13" s="1110">
        <v>1974</v>
      </c>
      <c r="B13" s="766" t="s">
        <v>1658</v>
      </c>
      <c r="C13" s="766" t="s">
        <v>1658</v>
      </c>
      <c r="D13" s="766" t="s">
        <v>1658</v>
      </c>
      <c r="E13" s="226" t="s">
        <v>398</v>
      </c>
      <c r="F13" s="226" t="s">
        <v>398</v>
      </c>
      <c r="G13" s="226" t="s">
        <v>398</v>
      </c>
      <c r="H13" s="226" t="s">
        <v>1658</v>
      </c>
      <c r="I13" s="226" t="s">
        <v>1658</v>
      </c>
      <c r="J13" s="1110">
        <v>1997</v>
      </c>
      <c r="K13" s="226" t="s">
        <v>398</v>
      </c>
      <c r="L13" s="226" t="s">
        <v>398</v>
      </c>
      <c r="M13" s="226" t="s">
        <v>398</v>
      </c>
      <c r="N13" s="931" t="s">
        <v>398</v>
      </c>
      <c r="O13" s="931" t="s">
        <v>398</v>
      </c>
      <c r="P13" s="931" t="s">
        <v>398</v>
      </c>
      <c r="Q13" s="931" t="s">
        <v>398</v>
      </c>
      <c r="R13" s="931" t="s">
        <v>398</v>
      </c>
    </row>
    <row r="14" spans="1:18" s="210" customFormat="1" ht="21" customHeight="1">
      <c r="A14" s="1110">
        <v>1975</v>
      </c>
      <c r="B14" s="766" t="s">
        <v>1658</v>
      </c>
      <c r="C14" s="766" t="s">
        <v>1658</v>
      </c>
      <c r="D14" s="766" t="s">
        <v>1658</v>
      </c>
      <c r="E14" s="226" t="s">
        <v>398</v>
      </c>
      <c r="F14" s="226" t="s">
        <v>398</v>
      </c>
      <c r="G14" s="226" t="s">
        <v>398</v>
      </c>
      <c r="H14" s="226" t="s">
        <v>1658</v>
      </c>
      <c r="I14" s="226" t="s">
        <v>1658</v>
      </c>
      <c r="J14" s="1110">
        <v>1998</v>
      </c>
      <c r="K14" s="226" t="s">
        <v>398</v>
      </c>
      <c r="L14" s="226" t="s">
        <v>398</v>
      </c>
      <c r="M14" s="226" t="s">
        <v>398</v>
      </c>
      <c r="N14" s="931" t="s">
        <v>398</v>
      </c>
      <c r="O14" s="931" t="s">
        <v>398</v>
      </c>
      <c r="P14" s="931" t="s">
        <v>398</v>
      </c>
      <c r="Q14" s="931" t="s">
        <v>398</v>
      </c>
      <c r="R14" s="931" t="s">
        <v>398</v>
      </c>
    </row>
    <row r="15" spans="1:18" s="210" customFormat="1" ht="21" customHeight="1">
      <c r="A15" s="1110">
        <v>1976</v>
      </c>
      <c r="B15" s="766" t="s">
        <v>1658</v>
      </c>
      <c r="C15" s="766" t="s">
        <v>1658</v>
      </c>
      <c r="D15" s="766" t="s">
        <v>1658</v>
      </c>
      <c r="E15" s="226" t="s">
        <v>398</v>
      </c>
      <c r="F15" s="226" t="s">
        <v>398</v>
      </c>
      <c r="G15" s="226" t="s">
        <v>398</v>
      </c>
      <c r="H15" s="226" t="s">
        <v>1658</v>
      </c>
      <c r="I15" s="226" t="s">
        <v>1658</v>
      </c>
      <c r="J15" s="1110">
        <v>1999</v>
      </c>
      <c r="K15" s="226" t="s">
        <v>398</v>
      </c>
      <c r="L15" s="226" t="s">
        <v>398</v>
      </c>
      <c r="M15" s="226" t="s">
        <v>398</v>
      </c>
      <c r="N15" s="931" t="s">
        <v>398</v>
      </c>
      <c r="O15" s="931" t="s">
        <v>398</v>
      </c>
      <c r="P15" s="931" t="s">
        <v>398</v>
      </c>
      <c r="Q15" s="931" t="s">
        <v>398</v>
      </c>
      <c r="R15" s="931" t="s">
        <v>398</v>
      </c>
    </row>
    <row r="16" spans="1:18" s="210" customFormat="1" ht="21" customHeight="1">
      <c r="A16" s="1110">
        <v>1977</v>
      </c>
      <c r="B16" s="766" t="s">
        <v>1658</v>
      </c>
      <c r="C16" s="766" t="s">
        <v>1658</v>
      </c>
      <c r="D16" s="766" t="s">
        <v>1658</v>
      </c>
      <c r="E16" s="226" t="s">
        <v>398</v>
      </c>
      <c r="F16" s="226" t="s">
        <v>398</v>
      </c>
      <c r="G16" s="226" t="s">
        <v>398</v>
      </c>
      <c r="H16" s="226" t="s">
        <v>1658</v>
      </c>
      <c r="I16" s="226" t="s">
        <v>1658</v>
      </c>
      <c r="J16" s="1110">
        <v>2000</v>
      </c>
      <c r="K16" s="226" t="s">
        <v>398</v>
      </c>
      <c r="L16" s="226" t="s">
        <v>398</v>
      </c>
      <c r="M16" s="226" t="s">
        <v>398</v>
      </c>
      <c r="N16" s="931" t="s">
        <v>398</v>
      </c>
      <c r="O16" s="931" t="s">
        <v>398</v>
      </c>
      <c r="P16" s="931" t="s">
        <v>398</v>
      </c>
      <c r="Q16" s="931" t="s">
        <v>398</v>
      </c>
      <c r="R16" s="931" t="s">
        <v>398</v>
      </c>
    </row>
    <row r="17" spans="1:24" s="210" customFormat="1" ht="21" customHeight="1">
      <c r="A17" s="1110">
        <v>1978</v>
      </c>
      <c r="B17" s="766" t="s">
        <v>1658</v>
      </c>
      <c r="C17" s="766" t="s">
        <v>1658</v>
      </c>
      <c r="D17" s="766" t="s">
        <v>1658</v>
      </c>
      <c r="E17" s="226" t="s">
        <v>398</v>
      </c>
      <c r="F17" s="226" t="s">
        <v>398</v>
      </c>
      <c r="G17" s="226" t="s">
        <v>398</v>
      </c>
      <c r="H17" s="226" t="s">
        <v>1658</v>
      </c>
      <c r="I17" s="226" t="s">
        <v>1658</v>
      </c>
      <c r="J17" s="1110" t="s">
        <v>399</v>
      </c>
      <c r="K17" s="226" t="s">
        <v>398</v>
      </c>
      <c r="L17" s="226" t="s">
        <v>398</v>
      </c>
      <c r="M17" s="226" t="s">
        <v>398</v>
      </c>
      <c r="N17" s="931" t="s">
        <v>398</v>
      </c>
      <c r="O17" s="931" t="s">
        <v>398</v>
      </c>
      <c r="P17" s="931" t="s">
        <v>398</v>
      </c>
      <c r="Q17" s="931" t="s">
        <v>398</v>
      </c>
      <c r="R17" s="931" t="s">
        <v>398</v>
      </c>
    </row>
    <row r="18" spans="1:24" s="210" customFormat="1" ht="21" customHeight="1">
      <c r="A18" s="1110">
        <v>1979</v>
      </c>
      <c r="B18" s="766" t="s">
        <v>1658</v>
      </c>
      <c r="C18" s="766" t="s">
        <v>1658</v>
      </c>
      <c r="D18" s="766" t="s">
        <v>1658</v>
      </c>
      <c r="E18" s="226" t="s">
        <v>398</v>
      </c>
      <c r="F18" s="226" t="s">
        <v>398</v>
      </c>
      <c r="G18" s="226" t="s">
        <v>398</v>
      </c>
      <c r="H18" s="226" t="s">
        <v>1658</v>
      </c>
      <c r="I18" s="226" t="s">
        <v>1658</v>
      </c>
      <c r="J18" s="1110" t="s">
        <v>400</v>
      </c>
      <c r="K18" s="226" t="s">
        <v>398</v>
      </c>
      <c r="L18" s="226" t="s">
        <v>398</v>
      </c>
      <c r="M18" s="226" t="s">
        <v>398</v>
      </c>
      <c r="N18" s="931" t="s">
        <v>398</v>
      </c>
      <c r="O18" s="931" t="s">
        <v>398</v>
      </c>
      <c r="P18" s="931" t="s">
        <v>398</v>
      </c>
      <c r="Q18" s="931" t="s">
        <v>398</v>
      </c>
      <c r="R18" s="931" t="s">
        <v>398</v>
      </c>
    </row>
    <row r="19" spans="1:24" s="210" customFormat="1" ht="21" customHeight="1">
      <c r="A19" s="1110">
        <v>1980</v>
      </c>
      <c r="B19" s="766" t="s">
        <v>1658</v>
      </c>
      <c r="C19" s="766" t="s">
        <v>1658</v>
      </c>
      <c r="D19" s="766" t="s">
        <v>1658</v>
      </c>
      <c r="E19" s="226" t="s">
        <v>398</v>
      </c>
      <c r="F19" s="226" t="s">
        <v>398</v>
      </c>
      <c r="G19" s="226" t="s">
        <v>398</v>
      </c>
      <c r="H19" s="226" t="s">
        <v>1658</v>
      </c>
      <c r="I19" s="226" t="s">
        <v>1658</v>
      </c>
      <c r="J19" s="1110" t="s">
        <v>401</v>
      </c>
      <c r="K19" s="226" t="s">
        <v>398</v>
      </c>
      <c r="L19" s="226" t="s">
        <v>398</v>
      </c>
      <c r="M19" s="226" t="s">
        <v>398</v>
      </c>
      <c r="N19" s="931" t="s">
        <v>398</v>
      </c>
      <c r="O19" s="931" t="s">
        <v>398</v>
      </c>
      <c r="P19" s="931" t="s">
        <v>398</v>
      </c>
      <c r="Q19" s="931" t="s">
        <v>398</v>
      </c>
      <c r="R19" s="931" t="s">
        <v>398</v>
      </c>
    </row>
    <row r="20" spans="1:24" s="210" customFormat="1" ht="21" customHeight="1">
      <c r="A20" s="1110">
        <v>1981</v>
      </c>
      <c r="B20" s="766" t="s">
        <v>1658</v>
      </c>
      <c r="C20" s="766" t="s">
        <v>1658</v>
      </c>
      <c r="D20" s="766" t="s">
        <v>1658</v>
      </c>
      <c r="E20" s="226" t="s">
        <v>398</v>
      </c>
      <c r="F20" s="226" t="s">
        <v>398</v>
      </c>
      <c r="G20" s="226" t="s">
        <v>398</v>
      </c>
      <c r="H20" s="226" t="s">
        <v>1658</v>
      </c>
      <c r="I20" s="226" t="s">
        <v>1658</v>
      </c>
      <c r="J20" s="1110" t="s">
        <v>402</v>
      </c>
      <c r="K20" s="226" t="s">
        <v>398</v>
      </c>
      <c r="L20" s="226" t="s">
        <v>398</v>
      </c>
      <c r="M20" s="226" t="s">
        <v>398</v>
      </c>
      <c r="N20" s="931" t="s">
        <v>398</v>
      </c>
      <c r="O20" s="931" t="s">
        <v>398</v>
      </c>
      <c r="P20" s="931" t="s">
        <v>398</v>
      </c>
      <c r="Q20" s="931" t="s">
        <v>398</v>
      </c>
      <c r="R20" s="931" t="s">
        <v>398</v>
      </c>
    </row>
    <row r="21" spans="1:24" s="210" customFormat="1" ht="21" customHeight="1">
      <c r="A21" s="1110">
        <v>1982</v>
      </c>
      <c r="B21" s="766" t="s">
        <v>1658</v>
      </c>
      <c r="C21" s="766" t="s">
        <v>1658</v>
      </c>
      <c r="D21" s="766" t="s">
        <v>1658</v>
      </c>
      <c r="E21" s="226" t="s">
        <v>398</v>
      </c>
      <c r="F21" s="226" t="s">
        <v>398</v>
      </c>
      <c r="G21" s="226" t="s">
        <v>398</v>
      </c>
      <c r="H21" s="226" t="s">
        <v>1658</v>
      </c>
      <c r="I21" s="226" t="s">
        <v>1658</v>
      </c>
      <c r="J21" s="1110" t="s">
        <v>384</v>
      </c>
      <c r="K21" s="226" t="s">
        <v>398</v>
      </c>
      <c r="L21" s="226" t="s">
        <v>398</v>
      </c>
      <c r="M21" s="226" t="s">
        <v>398</v>
      </c>
      <c r="N21" s="931" t="s">
        <v>398</v>
      </c>
      <c r="O21" s="931" t="s">
        <v>398</v>
      </c>
      <c r="P21" s="931" t="s">
        <v>398</v>
      </c>
      <c r="Q21" s="931" t="s">
        <v>398</v>
      </c>
      <c r="R21" s="931" t="s">
        <v>398</v>
      </c>
    </row>
    <row r="22" spans="1:24" s="210" customFormat="1" ht="21" customHeight="1">
      <c r="A22" s="1110">
        <v>1983</v>
      </c>
      <c r="B22" s="766" t="s">
        <v>1658</v>
      </c>
      <c r="C22" s="766" t="s">
        <v>1658</v>
      </c>
      <c r="D22" s="766" t="s">
        <v>1658</v>
      </c>
      <c r="E22" s="226" t="s">
        <v>398</v>
      </c>
      <c r="F22" s="226" t="s">
        <v>398</v>
      </c>
      <c r="G22" s="226" t="s">
        <v>398</v>
      </c>
      <c r="H22" s="226" t="s">
        <v>1658</v>
      </c>
      <c r="I22" s="226" t="s">
        <v>1658</v>
      </c>
      <c r="J22" s="1110">
        <v>2006</v>
      </c>
      <c r="K22" s="226" t="s">
        <v>398</v>
      </c>
      <c r="L22" s="226" t="s">
        <v>398</v>
      </c>
      <c r="M22" s="226" t="s">
        <v>398</v>
      </c>
      <c r="N22" s="931" t="s">
        <v>398</v>
      </c>
      <c r="O22" s="931" t="s">
        <v>398</v>
      </c>
      <c r="P22" s="931" t="s">
        <v>398</v>
      </c>
      <c r="Q22" s="931" t="s">
        <v>398</v>
      </c>
      <c r="R22" s="931" t="s">
        <v>398</v>
      </c>
    </row>
    <row r="23" spans="1:24" s="210" customFormat="1" ht="21" customHeight="1">
      <c r="A23" s="1110">
        <v>1984</v>
      </c>
      <c r="B23" s="766" t="s">
        <v>1658</v>
      </c>
      <c r="C23" s="766" t="s">
        <v>1658</v>
      </c>
      <c r="D23" s="766" t="s">
        <v>1658</v>
      </c>
      <c r="E23" s="226" t="s">
        <v>398</v>
      </c>
      <c r="F23" s="226" t="s">
        <v>398</v>
      </c>
      <c r="G23" s="226" t="s">
        <v>398</v>
      </c>
      <c r="H23" s="226" t="s">
        <v>1658</v>
      </c>
      <c r="I23" s="226" t="s">
        <v>1658</v>
      </c>
      <c r="J23" s="1110">
        <v>2007</v>
      </c>
      <c r="K23" s="226" t="s">
        <v>398</v>
      </c>
      <c r="L23" s="226" t="s">
        <v>398</v>
      </c>
      <c r="M23" s="226" t="s">
        <v>398</v>
      </c>
      <c r="N23" s="931" t="s">
        <v>398</v>
      </c>
      <c r="O23" s="931" t="s">
        <v>398</v>
      </c>
      <c r="P23" s="931" t="s">
        <v>398</v>
      </c>
      <c r="Q23" s="931" t="s">
        <v>398</v>
      </c>
      <c r="R23" s="931" t="s">
        <v>398</v>
      </c>
    </row>
    <row r="24" spans="1:24" s="210" customFormat="1" ht="21" customHeight="1">
      <c r="A24" s="1110">
        <v>1985</v>
      </c>
      <c r="B24" s="766" t="s">
        <v>1658</v>
      </c>
      <c r="C24" s="766" t="s">
        <v>1658</v>
      </c>
      <c r="D24" s="766" t="s">
        <v>1658</v>
      </c>
      <c r="E24" s="226" t="s">
        <v>398</v>
      </c>
      <c r="F24" s="226" t="s">
        <v>398</v>
      </c>
      <c r="G24" s="226" t="s">
        <v>398</v>
      </c>
      <c r="H24" s="226" t="s">
        <v>1658</v>
      </c>
      <c r="I24" s="226" t="s">
        <v>1658</v>
      </c>
      <c r="J24" s="1110" t="s">
        <v>238</v>
      </c>
      <c r="K24" s="226" t="s">
        <v>398</v>
      </c>
      <c r="L24" s="226" t="s">
        <v>398</v>
      </c>
      <c r="M24" s="226" t="s">
        <v>398</v>
      </c>
      <c r="N24" s="931" t="s">
        <v>398</v>
      </c>
      <c r="O24" s="931" t="s">
        <v>398</v>
      </c>
      <c r="P24" s="931" t="s">
        <v>398</v>
      </c>
      <c r="Q24" s="931" t="s">
        <v>398</v>
      </c>
      <c r="R24" s="931" t="s">
        <v>398</v>
      </c>
    </row>
    <row r="25" spans="1:24" s="210" customFormat="1" ht="21" customHeight="1">
      <c r="A25" s="1110">
        <v>1986</v>
      </c>
      <c r="B25" s="766" t="s">
        <v>1658</v>
      </c>
      <c r="C25" s="766" t="s">
        <v>1658</v>
      </c>
      <c r="D25" s="766" t="s">
        <v>1658</v>
      </c>
      <c r="E25" s="226" t="s">
        <v>398</v>
      </c>
      <c r="F25" s="226" t="s">
        <v>398</v>
      </c>
      <c r="G25" s="226" t="s">
        <v>398</v>
      </c>
      <c r="H25" s="226" t="s">
        <v>1658</v>
      </c>
      <c r="I25" s="226" t="s">
        <v>1658</v>
      </c>
      <c r="J25" s="1110" t="s">
        <v>266</v>
      </c>
      <c r="K25" s="226" t="s">
        <v>398</v>
      </c>
      <c r="L25" s="226" t="s">
        <v>398</v>
      </c>
      <c r="M25" s="226" t="s">
        <v>398</v>
      </c>
      <c r="N25" s="931" t="s">
        <v>398</v>
      </c>
      <c r="O25" s="931" t="s">
        <v>398</v>
      </c>
      <c r="P25" s="931" t="s">
        <v>398</v>
      </c>
      <c r="Q25" s="931" t="s">
        <v>398</v>
      </c>
      <c r="R25" s="931" t="s">
        <v>398</v>
      </c>
    </row>
    <row r="26" spans="1:24" s="210" customFormat="1" ht="21" customHeight="1">
      <c r="A26" s="1110">
        <v>1987</v>
      </c>
      <c r="B26" s="766" t="s">
        <v>1658</v>
      </c>
      <c r="C26" s="766" t="s">
        <v>1658</v>
      </c>
      <c r="D26" s="766" t="s">
        <v>1658</v>
      </c>
      <c r="E26" s="226" t="s">
        <v>398</v>
      </c>
      <c r="F26" s="226" t="s">
        <v>398</v>
      </c>
      <c r="G26" s="226" t="s">
        <v>398</v>
      </c>
      <c r="H26" s="226" t="s">
        <v>1658</v>
      </c>
      <c r="I26" s="226" t="s">
        <v>1658</v>
      </c>
      <c r="J26" s="1110">
        <v>2010</v>
      </c>
      <c r="K26" s="226" t="s">
        <v>398</v>
      </c>
      <c r="L26" s="226" t="s">
        <v>398</v>
      </c>
      <c r="M26" s="226" t="s">
        <v>398</v>
      </c>
      <c r="N26" s="931" t="s">
        <v>398</v>
      </c>
      <c r="O26" s="931" t="s">
        <v>398</v>
      </c>
      <c r="P26" s="931" t="s">
        <v>398</v>
      </c>
      <c r="Q26" s="931" t="s">
        <v>398</v>
      </c>
      <c r="R26" s="931" t="s">
        <v>398</v>
      </c>
    </row>
    <row r="27" spans="1:24" s="210" customFormat="1" ht="21" customHeight="1">
      <c r="A27" s="1110">
        <v>1988</v>
      </c>
      <c r="B27" s="766" t="s">
        <v>1658</v>
      </c>
      <c r="C27" s="766" t="s">
        <v>1658</v>
      </c>
      <c r="D27" s="766" t="s">
        <v>1658</v>
      </c>
      <c r="E27" s="229" t="s">
        <v>398</v>
      </c>
      <c r="F27" s="229" t="s">
        <v>398</v>
      </c>
      <c r="G27" s="229" t="s">
        <v>398</v>
      </c>
      <c r="H27" s="229" t="s">
        <v>1658</v>
      </c>
      <c r="I27" s="229" t="s">
        <v>1658</v>
      </c>
      <c r="J27" s="1110">
        <v>2011</v>
      </c>
      <c r="K27" s="226" t="s">
        <v>398</v>
      </c>
      <c r="L27" s="226" t="s">
        <v>398</v>
      </c>
      <c r="M27" s="226" t="s">
        <v>398</v>
      </c>
      <c r="N27" s="931" t="s">
        <v>398</v>
      </c>
      <c r="O27" s="931" t="s">
        <v>398</v>
      </c>
      <c r="P27" s="931" t="s">
        <v>398</v>
      </c>
      <c r="Q27" s="931" t="s">
        <v>398</v>
      </c>
      <c r="R27" s="931" t="s">
        <v>398</v>
      </c>
    </row>
    <row r="28" spans="1:24" s="210" customFormat="1" ht="21" customHeight="1">
      <c r="A28" s="249">
        <v>1989</v>
      </c>
      <c r="B28" s="932" t="s">
        <v>1658</v>
      </c>
      <c r="C28" s="932" t="s">
        <v>1658</v>
      </c>
      <c r="D28" s="932" t="s">
        <v>1658</v>
      </c>
      <c r="E28" s="226" t="s">
        <v>398</v>
      </c>
      <c r="F28" s="226" t="s">
        <v>398</v>
      </c>
      <c r="G28" s="226" t="s">
        <v>398</v>
      </c>
      <c r="H28" s="226" t="s">
        <v>1658</v>
      </c>
      <c r="I28" s="226" t="s">
        <v>1658</v>
      </c>
      <c r="J28" s="247">
        <v>2012</v>
      </c>
      <c r="K28" s="229" t="s">
        <v>398</v>
      </c>
      <c r="L28" s="229" t="s">
        <v>398</v>
      </c>
      <c r="M28" s="229" t="s">
        <v>398</v>
      </c>
      <c r="N28" s="931" t="s">
        <v>398</v>
      </c>
      <c r="O28" s="931" t="s">
        <v>398</v>
      </c>
      <c r="P28" s="931" t="s">
        <v>398</v>
      </c>
      <c r="Q28" s="931" t="s">
        <v>398</v>
      </c>
      <c r="R28" s="931" t="s">
        <v>398</v>
      </c>
    </row>
    <row r="29" spans="1:24" s="210" customFormat="1" ht="21" customHeight="1">
      <c r="A29" s="249">
        <v>1990</v>
      </c>
      <c r="B29" s="932" t="s">
        <v>1658</v>
      </c>
      <c r="C29" s="932" t="s">
        <v>1658</v>
      </c>
      <c r="D29" s="932" t="s">
        <v>1658</v>
      </c>
      <c r="E29" s="226" t="s">
        <v>398</v>
      </c>
      <c r="F29" s="226" t="s">
        <v>398</v>
      </c>
      <c r="G29" s="226" t="s">
        <v>398</v>
      </c>
      <c r="H29" s="226" t="s">
        <v>1658</v>
      </c>
      <c r="I29" s="226" t="s">
        <v>1658</v>
      </c>
      <c r="J29" s="251">
        <v>2013</v>
      </c>
      <c r="K29" s="226">
        <v>4966</v>
      </c>
      <c r="L29" s="226" t="s">
        <v>398</v>
      </c>
      <c r="M29" s="226" t="s">
        <v>398</v>
      </c>
      <c r="N29" s="931" t="s">
        <v>1775</v>
      </c>
      <c r="O29" s="931" t="s">
        <v>1775</v>
      </c>
      <c r="P29" s="931" t="s">
        <v>1775</v>
      </c>
      <c r="Q29" s="931" t="s">
        <v>1775</v>
      </c>
      <c r="R29" s="931" t="s">
        <v>398</v>
      </c>
      <c r="X29" s="210">
        <v>1355951</v>
      </c>
    </row>
    <row r="30" spans="1:24" s="210" customFormat="1" ht="21" customHeight="1">
      <c r="A30" s="249">
        <v>1991</v>
      </c>
      <c r="B30" s="932" t="s">
        <v>1658</v>
      </c>
      <c r="C30" s="932" t="s">
        <v>1658</v>
      </c>
      <c r="D30" s="932" t="s">
        <v>1658</v>
      </c>
      <c r="E30" s="226" t="s">
        <v>398</v>
      </c>
      <c r="F30" s="226" t="s">
        <v>398</v>
      </c>
      <c r="G30" s="226" t="s">
        <v>398</v>
      </c>
      <c r="H30" s="226" t="s">
        <v>1658</v>
      </c>
      <c r="I30" s="226" t="s">
        <v>1658</v>
      </c>
      <c r="J30" s="247">
        <v>2014</v>
      </c>
      <c r="K30" s="226">
        <v>5970</v>
      </c>
      <c r="L30" s="226" t="s">
        <v>398</v>
      </c>
      <c r="M30" s="226" t="s">
        <v>398</v>
      </c>
      <c r="N30" s="934" t="s">
        <v>1775</v>
      </c>
      <c r="O30" s="934" t="s">
        <v>1775</v>
      </c>
      <c r="P30" s="934" t="s">
        <v>1775</v>
      </c>
      <c r="Q30" s="934" t="s">
        <v>1775</v>
      </c>
      <c r="R30" s="931" t="s">
        <v>398</v>
      </c>
    </row>
    <row r="31" spans="1:24" s="210" customFormat="1" ht="21" customHeight="1">
      <c r="A31" s="1110">
        <v>1992</v>
      </c>
      <c r="B31" s="766" t="s">
        <v>1658</v>
      </c>
      <c r="C31" s="766" t="s">
        <v>1658</v>
      </c>
      <c r="D31" s="766" t="s">
        <v>1658</v>
      </c>
      <c r="E31" s="226" t="s">
        <v>398</v>
      </c>
      <c r="F31" s="226" t="s">
        <v>398</v>
      </c>
      <c r="G31" s="226" t="s">
        <v>398</v>
      </c>
      <c r="H31" s="226" t="s">
        <v>1658</v>
      </c>
      <c r="I31" s="226" t="s">
        <v>1658</v>
      </c>
      <c r="J31" s="247" t="s">
        <v>1232</v>
      </c>
      <c r="K31" s="226">
        <v>6970</v>
      </c>
      <c r="L31" s="226" t="s">
        <v>398</v>
      </c>
      <c r="M31" s="226" t="s">
        <v>398</v>
      </c>
      <c r="N31" s="934" t="s">
        <v>1775</v>
      </c>
      <c r="O31" s="934" t="s">
        <v>1775</v>
      </c>
      <c r="P31" s="934" t="s">
        <v>1775</v>
      </c>
      <c r="Q31" s="934" t="s">
        <v>1775</v>
      </c>
      <c r="R31" s="931" t="s">
        <v>398</v>
      </c>
    </row>
    <row r="32" spans="1:24" s="210" customFormat="1" ht="21" customHeight="1">
      <c r="A32" s="1110">
        <v>1993</v>
      </c>
      <c r="B32" s="226" t="s">
        <v>398</v>
      </c>
      <c r="C32" s="226" t="s">
        <v>398</v>
      </c>
      <c r="D32" s="226" t="s">
        <v>398</v>
      </c>
      <c r="E32" s="931" t="s">
        <v>1658</v>
      </c>
      <c r="F32" s="931" t="s">
        <v>1658</v>
      </c>
      <c r="G32" s="931" t="s">
        <v>1658</v>
      </c>
      <c r="H32" s="931" t="s">
        <v>1658</v>
      </c>
      <c r="I32" s="931" t="s">
        <v>1658</v>
      </c>
      <c r="J32" s="247" t="s">
        <v>1769</v>
      </c>
      <c r="K32" s="226">
        <v>7035</v>
      </c>
      <c r="L32" s="226"/>
      <c r="M32" s="226"/>
      <c r="N32" s="934">
        <v>7035</v>
      </c>
      <c r="O32" s="934">
        <v>4680</v>
      </c>
      <c r="P32" s="934">
        <v>781</v>
      </c>
      <c r="Q32" s="934">
        <v>209</v>
      </c>
      <c r="R32" s="931">
        <v>1365</v>
      </c>
    </row>
    <row r="33" spans="1:18" s="210" customFormat="1" ht="21" customHeight="1" thickBot="1">
      <c r="A33" s="1070">
        <v>1994</v>
      </c>
      <c r="B33" s="1071" t="s">
        <v>398</v>
      </c>
      <c r="C33" s="1071" t="s">
        <v>398</v>
      </c>
      <c r="D33" s="1071" t="s">
        <v>398</v>
      </c>
      <c r="E33" s="1072" t="s">
        <v>398</v>
      </c>
      <c r="F33" s="1072" t="s">
        <v>398</v>
      </c>
      <c r="G33" s="1072" t="s">
        <v>398</v>
      </c>
      <c r="H33" s="1072" t="s">
        <v>398</v>
      </c>
      <c r="I33" s="1072" t="s">
        <v>398</v>
      </c>
      <c r="J33" s="2005">
        <v>2017</v>
      </c>
      <c r="K33" s="2006">
        <v>7750</v>
      </c>
      <c r="L33" s="933"/>
      <c r="M33" s="933"/>
      <c r="N33" s="933">
        <f>SUM(O33:R33)</f>
        <v>7750</v>
      </c>
      <c r="O33" s="2007">
        <v>4872</v>
      </c>
      <c r="P33" s="2007">
        <v>780</v>
      </c>
      <c r="Q33" s="2008">
        <v>206</v>
      </c>
      <c r="R33" s="1174">
        <v>1892</v>
      </c>
    </row>
    <row r="34" spans="1:18" s="1285" customFormat="1" ht="12" customHeight="1">
      <c r="A34" s="1282" t="s">
        <v>1091</v>
      </c>
      <c r="B34" s="1282"/>
      <c r="C34" s="1282"/>
      <c r="D34" s="1282"/>
      <c r="E34" s="479"/>
      <c r="F34" s="1282"/>
      <c r="G34" s="1060"/>
      <c r="H34" s="1060"/>
      <c r="I34" s="1060" t="s">
        <v>1092</v>
      </c>
      <c r="J34" s="1282" t="s">
        <v>1091</v>
      </c>
      <c r="K34" s="1283"/>
      <c r="L34" s="1284"/>
      <c r="R34" s="1060" t="s">
        <v>1092</v>
      </c>
    </row>
    <row r="35" spans="1:18" s="664" customFormat="1" ht="11.1" customHeight="1">
      <c r="A35" s="1286" t="s">
        <v>1892</v>
      </c>
      <c r="B35" s="1286"/>
      <c r="C35" s="1286"/>
      <c r="D35" s="1286"/>
      <c r="F35" s="1286"/>
      <c r="G35" s="1287"/>
      <c r="H35" s="1287"/>
      <c r="I35" s="1287"/>
      <c r="J35" s="1286" t="s">
        <v>1777</v>
      </c>
      <c r="K35" s="1288"/>
      <c r="L35" s="1288"/>
      <c r="R35" s="1287"/>
    </row>
    <row r="36" spans="1:18" s="664" customFormat="1" ht="11.1" customHeight="1">
      <c r="A36" s="1286" t="s">
        <v>1776</v>
      </c>
      <c r="B36" s="1286"/>
      <c r="C36" s="1286"/>
      <c r="D36" s="1286"/>
      <c r="F36" s="1286"/>
      <c r="G36" s="665"/>
      <c r="H36" s="665"/>
      <c r="I36" s="665" t="s">
        <v>1093</v>
      </c>
      <c r="J36" s="1286" t="s">
        <v>1776</v>
      </c>
      <c r="K36" s="1284"/>
      <c r="L36" s="1284"/>
      <c r="R36" s="665" t="s">
        <v>1093</v>
      </c>
    </row>
    <row r="37" spans="1:18" s="256" customFormat="1" ht="24" customHeight="1">
      <c r="A37" s="254"/>
      <c r="B37" s="254"/>
      <c r="C37" s="254"/>
      <c r="D37" s="254"/>
      <c r="F37" s="255"/>
      <c r="G37" s="255"/>
      <c r="H37" s="255"/>
      <c r="I37" s="255"/>
      <c r="J37" s="257"/>
      <c r="L37" s="255"/>
      <c r="M37" s="255"/>
    </row>
    <row r="38" spans="1:18" s="256" customFormat="1" ht="10.5">
      <c r="A38" s="254"/>
      <c r="B38" s="254"/>
      <c r="C38" s="254"/>
      <c r="D38" s="254"/>
      <c r="F38" s="255"/>
      <c r="J38" s="258"/>
      <c r="L38" s="255"/>
    </row>
    <row r="39" spans="1:18" s="256" customFormat="1">
      <c r="F39" s="255"/>
      <c r="J39" s="259"/>
      <c r="L39" s="255"/>
    </row>
    <row r="40" spans="1:18" ht="14.1" customHeight="1">
      <c r="J40" s="711"/>
    </row>
    <row r="41" spans="1:18" s="711" customFormat="1" ht="20.100000000000001" customHeight="1">
      <c r="J41" s="215"/>
    </row>
    <row r="42" spans="1:18" s="215" customFormat="1" ht="24" customHeight="1">
      <c r="J42" s="210"/>
    </row>
    <row r="43" spans="1:18" s="210" customFormat="1" ht="18" customHeight="1"/>
    <row r="44" spans="1:18" s="210" customFormat="1" ht="12" customHeight="1"/>
    <row r="45" spans="1:18" s="210" customFormat="1" ht="12" customHeight="1"/>
    <row r="46" spans="1:18" s="210" customFormat="1" ht="12" customHeight="1"/>
    <row r="47" spans="1:18" s="210" customFormat="1" ht="12" customHeight="1"/>
    <row r="48" spans="1:18" s="210" customFormat="1" ht="25.35" customHeight="1"/>
    <row r="49" s="210" customFormat="1" ht="25.35" customHeight="1"/>
    <row r="50" s="210" customFormat="1" ht="25.35" customHeight="1"/>
    <row r="51" s="210" customFormat="1" ht="25.35" customHeight="1"/>
    <row r="52" s="210" customFormat="1" ht="25.35" customHeight="1"/>
    <row r="53" s="210" customFormat="1" ht="25.35" customHeight="1"/>
    <row r="54" s="210" customFormat="1" ht="25.35" customHeight="1"/>
    <row r="55" s="210" customFormat="1" ht="25.35" customHeight="1"/>
    <row r="56" s="210" customFormat="1" ht="25.35" customHeight="1"/>
    <row r="57" s="210" customFormat="1" ht="25.35" customHeight="1"/>
    <row r="58" s="210" customFormat="1" ht="25.35" customHeight="1"/>
    <row r="59" s="210" customFormat="1" ht="25.35" customHeight="1"/>
    <row r="60" s="210" customFormat="1" ht="25.35" customHeight="1"/>
    <row r="61" s="210" customFormat="1" ht="25.35" customHeight="1"/>
    <row r="62" s="210" customFormat="1" ht="25.35" customHeight="1"/>
    <row r="63" s="210" customFormat="1" ht="25.35" customHeight="1"/>
    <row r="64" s="210" customFormat="1" ht="25.35" customHeight="1"/>
    <row r="65" spans="1:13" s="210" customFormat="1" ht="25.35" customHeight="1"/>
    <row r="66" spans="1:13" s="210" customFormat="1" ht="25.35" customHeight="1"/>
    <row r="67" spans="1:13" s="210" customFormat="1" ht="25.35" customHeight="1">
      <c r="J67" s="256"/>
    </row>
    <row r="68" spans="1:13" s="210" customFormat="1" ht="25.35" customHeight="1">
      <c r="J68" s="256"/>
    </row>
    <row r="69" spans="1:13" s="210" customFormat="1" ht="25.35" customHeight="1">
      <c r="J69" s="256"/>
    </row>
    <row r="70" spans="1:13" s="262" customFormat="1" ht="25.35" customHeight="1">
      <c r="J70" s="256"/>
    </row>
    <row r="71" spans="1:13" s="256" customFormat="1" ht="14.25" customHeight="1"/>
    <row r="72" spans="1:13" s="256" customFormat="1" ht="14.25" customHeight="1">
      <c r="A72" s="258"/>
      <c r="B72" s="258"/>
      <c r="C72" s="258"/>
      <c r="D72" s="258"/>
      <c r="G72" s="255"/>
      <c r="H72" s="255"/>
      <c r="I72" s="255"/>
      <c r="J72" s="259"/>
      <c r="M72" s="255"/>
    </row>
    <row r="73" spans="1:13" s="256" customFormat="1" ht="21.75">
      <c r="A73" s="254"/>
      <c r="B73" s="254"/>
      <c r="C73" s="254"/>
      <c r="D73" s="254"/>
      <c r="F73" s="255"/>
      <c r="G73" s="255"/>
      <c r="H73" s="255"/>
      <c r="I73" s="255"/>
      <c r="J73" s="711"/>
      <c r="L73" s="255"/>
      <c r="M73" s="255"/>
    </row>
    <row r="74" spans="1:13" s="256" customFormat="1" ht="19.5">
      <c r="A74" s="254"/>
      <c r="B74" s="254"/>
      <c r="C74" s="254"/>
      <c r="D74" s="254"/>
      <c r="F74" s="255"/>
      <c r="J74" s="215"/>
      <c r="L74" s="255"/>
    </row>
    <row r="75" spans="1:13" s="256" customFormat="1" ht="11.25">
      <c r="A75" s="254"/>
      <c r="B75" s="254"/>
      <c r="C75" s="254"/>
      <c r="D75" s="254"/>
      <c r="F75" s="255"/>
      <c r="J75" s="210"/>
      <c r="L75" s="255"/>
    </row>
    <row r="76" spans="1:13" s="210" customFormat="1" ht="11.25">
      <c r="A76" s="208"/>
      <c r="B76" s="208"/>
      <c r="C76" s="208"/>
      <c r="D76" s="208"/>
      <c r="E76" s="209"/>
      <c r="F76" s="209"/>
      <c r="G76" s="209"/>
      <c r="H76" s="209"/>
      <c r="I76" s="209"/>
      <c r="K76" s="209"/>
      <c r="L76" s="209"/>
      <c r="M76" s="209"/>
    </row>
    <row r="77" spans="1:13">
      <c r="J77" s="210"/>
    </row>
    <row r="78" spans="1:13">
      <c r="J78" s="210"/>
    </row>
    <row r="79" spans="1:13">
      <c r="J79" s="210"/>
    </row>
    <row r="80" spans="1:13">
      <c r="J80" s="210"/>
    </row>
    <row r="81" spans="10:10">
      <c r="J81" s="210"/>
    </row>
    <row r="82" spans="10:10">
      <c r="J82" s="210"/>
    </row>
    <row r="83" spans="10:10">
      <c r="J83" s="210"/>
    </row>
    <row r="84" spans="10:10">
      <c r="J84" s="210"/>
    </row>
    <row r="85" spans="10:10">
      <c r="J85" s="210"/>
    </row>
    <row r="86" spans="10:10">
      <c r="J86" s="210"/>
    </row>
    <row r="87" spans="10:10">
      <c r="J87" s="210"/>
    </row>
    <row r="88" spans="10:10">
      <c r="J88" s="210"/>
    </row>
    <row r="89" spans="10:10">
      <c r="J89" s="210"/>
    </row>
    <row r="90" spans="10:10">
      <c r="J90" s="210"/>
    </row>
    <row r="91" spans="10:10">
      <c r="J91" s="210"/>
    </row>
    <row r="92" spans="10:10">
      <c r="J92" s="210"/>
    </row>
    <row r="93" spans="10:10">
      <c r="J93" s="210"/>
    </row>
    <row r="94" spans="10:10">
      <c r="J94" s="210"/>
    </row>
    <row r="95" spans="10:10">
      <c r="J95" s="210"/>
    </row>
    <row r="96" spans="10:10">
      <c r="J96" s="210"/>
    </row>
    <row r="97" spans="10:10">
      <c r="J97" s="210"/>
    </row>
    <row r="98" spans="10:10">
      <c r="J98" s="210"/>
    </row>
    <row r="99" spans="10:10">
      <c r="J99" s="210"/>
    </row>
    <row r="100" spans="10:10">
      <c r="J100" s="210"/>
    </row>
    <row r="101" spans="10:10">
      <c r="J101" s="210"/>
    </row>
    <row r="102" spans="10:10">
      <c r="J102" s="262"/>
    </row>
    <row r="103" spans="10:10">
      <c r="J103" s="256"/>
    </row>
    <row r="104" spans="10:10">
      <c r="J104" s="256"/>
    </row>
    <row r="105" spans="10:10">
      <c r="J105" s="256"/>
    </row>
    <row r="106" spans="10:10">
      <c r="J106" s="256"/>
    </row>
    <row r="107" spans="10:10">
      <c r="J107" s="256"/>
    </row>
    <row r="108" spans="10:10">
      <c r="J108" s="210"/>
    </row>
  </sheetData>
  <sheetProtection selectLockedCells="1"/>
  <mergeCells count="28">
    <mergeCell ref="E7:I8"/>
    <mergeCell ref="N7:R8"/>
    <mergeCell ref="A4:I4"/>
    <mergeCell ref="A3:I3"/>
    <mergeCell ref="J3:R3"/>
    <mergeCell ref="J4:R4"/>
    <mergeCell ref="K6:R6"/>
    <mergeCell ref="J6:J10"/>
    <mergeCell ref="A6:A10"/>
    <mergeCell ref="B6:I6"/>
    <mergeCell ref="B7:D8"/>
    <mergeCell ref="B9:B10"/>
    <mergeCell ref="C9:C10"/>
    <mergeCell ref="D9:D10"/>
    <mergeCell ref="E9:E10"/>
    <mergeCell ref="K7:M8"/>
    <mergeCell ref="P9:P10"/>
    <mergeCell ref="Q9:Q10"/>
    <mergeCell ref="R9:R10"/>
    <mergeCell ref="F9:F10"/>
    <mergeCell ref="G9:G10"/>
    <mergeCell ref="H9:H10"/>
    <mergeCell ref="I9:I10"/>
    <mergeCell ref="K9:K10"/>
    <mergeCell ref="L9:L10"/>
    <mergeCell ref="M9:M10"/>
    <mergeCell ref="N9:N10"/>
    <mergeCell ref="O9:O10"/>
  </mergeCells>
  <phoneticPr fontId="28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9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97"/>
  <sheetViews>
    <sheetView showZeros="0" view="pageBreakPreview" zoomScaleNormal="100" zoomScaleSheetLayoutView="100" workbookViewId="0">
      <selection activeCell="F21" sqref="F21"/>
    </sheetView>
  </sheetViews>
  <sheetFormatPr defaultRowHeight="11.25"/>
  <cols>
    <col min="1" max="1" width="6.125" style="768" customWidth="1"/>
    <col min="2" max="2" width="10.125" style="768" customWidth="1"/>
    <col min="3" max="3" width="9.625" style="826" customWidth="1"/>
    <col min="4" max="4" width="9.625" style="768" customWidth="1"/>
    <col min="5" max="7" width="9.625" style="826" customWidth="1"/>
    <col min="8" max="9" width="9" style="826" customWidth="1"/>
    <col min="10" max="11" width="14" style="826" customWidth="1"/>
    <col min="12" max="14" width="13.625" style="826" customWidth="1"/>
    <col min="15" max="15" width="13.625" style="827" customWidth="1"/>
    <col min="16" max="17" width="20.625" style="828" customWidth="1"/>
    <col min="18" max="18" width="20.625" style="826" customWidth="1"/>
    <col min="19" max="19" width="20.625" style="829" customWidth="1"/>
    <col min="20" max="20" width="12.375" style="769" customWidth="1"/>
    <col min="21" max="21" width="15.75" style="769" customWidth="1"/>
    <col min="22" max="22" width="18.375" style="769" bestFit="1" customWidth="1"/>
    <col min="23" max="16384" width="9" style="769"/>
  </cols>
  <sheetData>
    <row r="1" spans="1:20" s="994" customFormat="1" ht="14.1" customHeight="1">
      <c r="A1" s="939"/>
      <c r="B1" s="939"/>
      <c r="C1" s="992"/>
      <c r="D1" s="993"/>
      <c r="E1" s="992"/>
      <c r="H1" s="992"/>
      <c r="I1" s="938" t="s">
        <v>1783</v>
      </c>
      <c r="J1" s="999" t="s">
        <v>1664</v>
      </c>
      <c r="K1" s="938"/>
      <c r="M1" s="992"/>
      <c r="N1" s="992"/>
      <c r="O1" s="995"/>
      <c r="P1" s="996"/>
      <c r="Q1" s="996"/>
      <c r="R1" s="992"/>
      <c r="S1" s="938" t="s">
        <v>1888</v>
      </c>
      <c r="T1" s="938"/>
    </row>
    <row r="2" spans="1:20" s="1117" customFormat="1" ht="14.1" customHeight="1">
      <c r="A2" s="798"/>
      <c r="B2" s="798"/>
      <c r="C2" s="797"/>
      <c r="D2" s="798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9"/>
      <c r="P2" s="800"/>
      <c r="Q2" s="800"/>
      <c r="R2" s="797"/>
      <c r="S2" s="801"/>
    </row>
    <row r="3" spans="1:20" s="802" customFormat="1" ht="20.100000000000001" customHeight="1">
      <c r="A3" s="1455" t="s">
        <v>1784</v>
      </c>
      <c r="B3" s="1455"/>
      <c r="C3" s="1455"/>
      <c r="D3" s="1455"/>
      <c r="E3" s="1455"/>
      <c r="F3" s="1455"/>
      <c r="G3" s="1455"/>
      <c r="H3" s="1455"/>
      <c r="I3" s="1455"/>
      <c r="J3" s="1455" t="s">
        <v>1925</v>
      </c>
      <c r="K3" s="1455"/>
      <c r="L3" s="1455"/>
      <c r="M3" s="1455"/>
      <c r="N3" s="1455"/>
      <c r="O3" s="1455"/>
      <c r="P3" s="1456" t="s">
        <v>1927</v>
      </c>
      <c r="Q3" s="1456"/>
      <c r="R3" s="1456"/>
      <c r="S3" s="1456"/>
      <c r="T3" s="1005"/>
    </row>
    <row r="4" spans="1:20" s="802" customFormat="1" ht="20.100000000000001" customHeight="1">
      <c r="A4" s="1487" t="s">
        <v>1785</v>
      </c>
      <c r="B4" s="1487"/>
      <c r="C4" s="1487"/>
      <c r="D4" s="1487"/>
      <c r="E4" s="1487"/>
      <c r="F4" s="1487"/>
      <c r="G4" s="1487"/>
      <c r="H4" s="1487"/>
      <c r="I4" s="1487"/>
      <c r="J4" s="1305"/>
      <c r="K4" s="1305"/>
      <c r="L4" s="1305"/>
      <c r="M4" s="1305"/>
      <c r="N4" s="1305"/>
      <c r="O4" s="1305"/>
      <c r="P4" s="1305"/>
      <c r="Q4" s="1305"/>
      <c r="R4" s="1305"/>
      <c r="S4" s="1305"/>
      <c r="T4" s="1006"/>
    </row>
    <row r="5" spans="1:20" s="804" customFormat="1" ht="24" customHeight="1">
      <c r="A5" s="1487" t="s">
        <v>1786</v>
      </c>
      <c r="B5" s="1487"/>
      <c r="C5" s="1487"/>
      <c r="D5" s="1487"/>
      <c r="E5" s="1487"/>
      <c r="F5" s="1487"/>
      <c r="G5" s="1487"/>
      <c r="H5" s="1487"/>
      <c r="I5" s="1487"/>
      <c r="J5" s="1487" t="s">
        <v>1926</v>
      </c>
      <c r="K5" s="1487"/>
      <c r="L5" s="1487"/>
      <c r="M5" s="1487"/>
      <c r="N5" s="1487"/>
      <c r="O5" s="1487"/>
      <c r="P5" s="1487" t="s">
        <v>1928</v>
      </c>
      <c r="Q5" s="1487"/>
      <c r="R5" s="1487"/>
      <c r="S5" s="1487"/>
      <c r="T5" s="1007"/>
    </row>
    <row r="6" spans="1:20" s="804" customFormat="1" ht="8.1" hidden="1" customHeight="1">
      <c r="A6" s="805"/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  <c r="N6" s="806"/>
      <c r="O6" s="806"/>
      <c r="P6" s="806"/>
      <c r="Q6" s="806"/>
      <c r="R6" s="806"/>
      <c r="S6" s="806"/>
    </row>
    <row r="7" spans="1:20" s="808" customFormat="1" ht="18" customHeight="1" thickBot="1">
      <c r="A7" s="807" t="s">
        <v>1787</v>
      </c>
      <c r="B7" s="807"/>
      <c r="C7" s="765"/>
      <c r="E7" s="765"/>
      <c r="F7" s="809"/>
      <c r="G7" s="765"/>
      <c r="H7" s="765"/>
      <c r="I7" s="667" t="s">
        <v>1788</v>
      </c>
      <c r="J7" s="807" t="s">
        <v>1789</v>
      </c>
      <c r="K7" s="810"/>
      <c r="L7" s="765"/>
      <c r="M7" s="765"/>
      <c r="N7" s="807" t="s">
        <v>1790</v>
      </c>
      <c r="R7" s="765"/>
      <c r="S7" s="809" t="s">
        <v>1791</v>
      </c>
    </row>
    <row r="8" spans="1:20" s="1117" customFormat="1" ht="21.6" customHeight="1">
      <c r="A8" s="1474" t="s">
        <v>1792</v>
      </c>
      <c r="B8" s="1512"/>
      <c r="C8" s="1494" t="s">
        <v>1793</v>
      </c>
      <c r="D8" s="1497" t="s">
        <v>1816</v>
      </c>
      <c r="E8" s="1482"/>
      <c r="F8" s="1482"/>
      <c r="G8" s="1488" t="s">
        <v>1817</v>
      </c>
      <c r="H8" s="1489"/>
      <c r="I8" s="1489"/>
      <c r="J8" s="1506" t="s">
        <v>1795</v>
      </c>
      <c r="K8" s="1507"/>
      <c r="L8" s="1481" t="s">
        <v>1794</v>
      </c>
      <c r="M8" s="1482"/>
      <c r="N8" s="1483"/>
      <c r="O8" s="1476" t="s">
        <v>1796</v>
      </c>
      <c r="P8" s="1466" t="s">
        <v>1819</v>
      </c>
      <c r="Q8" s="1484" t="s">
        <v>1797</v>
      </c>
      <c r="R8" s="1473" t="s">
        <v>1798</v>
      </c>
      <c r="S8" s="1474"/>
      <c r="T8" s="1457"/>
    </row>
    <row r="9" spans="1:20" s="1117" customFormat="1" ht="12" customHeight="1">
      <c r="A9" s="1462"/>
      <c r="B9" s="1513"/>
      <c r="C9" s="1495"/>
      <c r="D9" s="1479" t="s">
        <v>1818</v>
      </c>
      <c r="E9" s="1459"/>
      <c r="F9" s="1459"/>
      <c r="G9" s="1503" t="s">
        <v>1799</v>
      </c>
      <c r="H9" s="1492"/>
      <c r="I9" s="1492"/>
      <c r="J9" s="1508"/>
      <c r="K9" s="1508"/>
      <c r="L9" s="1458" t="s">
        <v>1800</v>
      </c>
      <c r="M9" s="1459"/>
      <c r="N9" s="1460"/>
      <c r="O9" s="1477"/>
      <c r="P9" s="1467"/>
      <c r="Q9" s="1485"/>
      <c r="R9" s="1475"/>
      <c r="S9" s="1462"/>
      <c r="T9" s="1457"/>
    </row>
    <row r="10" spans="1:20" s="1117" customFormat="1" ht="12" customHeight="1">
      <c r="A10" s="1462"/>
      <c r="B10" s="1513"/>
      <c r="C10" s="1495"/>
      <c r="D10" s="1475"/>
      <c r="E10" s="1462"/>
      <c r="F10" s="1462"/>
      <c r="G10" s="1504"/>
      <c r="H10" s="1505"/>
      <c r="I10" s="1505"/>
      <c r="J10" s="1508"/>
      <c r="K10" s="1508"/>
      <c r="L10" s="1461"/>
      <c r="M10" s="1462"/>
      <c r="N10" s="1463"/>
      <c r="O10" s="1477"/>
      <c r="P10" s="1467"/>
      <c r="Q10" s="1485"/>
      <c r="R10" s="1475"/>
      <c r="S10" s="1462"/>
      <c r="T10" s="1457"/>
    </row>
    <row r="11" spans="1:20" s="1117" customFormat="1" ht="12" customHeight="1">
      <c r="A11" s="1462"/>
      <c r="B11" s="1513"/>
      <c r="C11" s="1495"/>
      <c r="D11" s="1501"/>
      <c r="E11" s="1469" t="s">
        <v>1801</v>
      </c>
      <c r="F11" s="1459" t="s">
        <v>1802</v>
      </c>
      <c r="G11" s="1490"/>
      <c r="H11" s="1498" t="s">
        <v>1801</v>
      </c>
      <c r="I11" s="1492" t="s">
        <v>1802</v>
      </c>
      <c r="J11" s="1508"/>
      <c r="K11" s="1508"/>
      <c r="L11" s="1464"/>
      <c r="M11" s="1479" t="s">
        <v>1801</v>
      </c>
      <c r="N11" s="1469" t="s">
        <v>1802</v>
      </c>
      <c r="O11" s="1477"/>
      <c r="P11" s="1467"/>
      <c r="Q11" s="1485"/>
      <c r="S11" s="1471" t="s">
        <v>1803</v>
      </c>
      <c r="T11" s="1457"/>
    </row>
    <row r="12" spans="1:20" s="1117" customFormat="1" ht="12" customHeight="1">
      <c r="A12" s="1500"/>
      <c r="B12" s="1514"/>
      <c r="C12" s="1496"/>
      <c r="D12" s="1502"/>
      <c r="E12" s="1470"/>
      <c r="F12" s="1500"/>
      <c r="G12" s="1491"/>
      <c r="H12" s="1499"/>
      <c r="I12" s="1493"/>
      <c r="J12" s="1509"/>
      <c r="K12" s="1509"/>
      <c r="L12" s="1465"/>
      <c r="M12" s="1480"/>
      <c r="N12" s="1470"/>
      <c r="O12" s="1478"/>
      <c r="P12" s="1468"/>
      <c r="Q12" s="1486"/>
      <c r="R12" s="811"/>
      <c r="S12" s="1472"/>
      <c r="T12" s="1457"/>
    </row>
    <row r="13" spans="1:20" s="1117" customFormat="1" ht="15.95" customHeight="1">
      <c r="A13" s="1510" t="s">
        <v>1805</v>
      </c>
      <c r="B13" s="1511"/>
      <c r="C13" s="814">
        <v>1139387</v>
      </c>
      <c r="D13" s="812">
        <v>2742939</v>
      </c>
      <c r="E13" s="812">
        <v>1382922</v>
      </c>
      <c r="F13" s="812">
        <v>1360017</v>
      </c>
      <c r="G13" s="812">
        <v>2699440</v>
      </c>
      <c r="H13" s="812">
        <v>1355951</v>
      </c>
      <c r="I13" s="812">
        <v>1343489</v>
      </c>
      <c r="J13" s="1515" t="s">
        <v>1019</v>
      </c>
      <c r="K13" s="1516"/>
      <c r="L13" s="852">
        <v>43499</v>
      </c>
      <c r="M13" s="771">
        <v>26971</v>
      </c>
      <c r="N13" s="771">
        <v>16528</v>
      </c>
      <c r="O13" s="715">
        <v>2.3692037911613877</v>
      </c>
      <c r="P13" s="771">
        <v>452417</v>
      </c>
      <c r="Q13" s="771" t="s">
        <v>1804</v>
      </c>
      <c r="R13" s="715">
        <v>144.14532820802879</v>
      </c>
      <c r="S13" s="813">
        <v>19028.983</v>
      </c>
      <c r="T13" s="1268"/>
    </row>
    <row r="14" spans="1:20" s="1117" customFormat="1" ht="15.95" customHeight="1">
      <c r="A14" s="1510" t="s">
        <v>1234</v>
      </c>
      <c r="B14" s="1511"/>
      <c r="C14" s="814">
        <v>1153559</v>
      </c>
      <c r="D14" s="812">
        <v>2748599</v>
      </c>
      <c r="E14" s="812">
        <v>1386564</v>
      </c>
      <c r="F14" s="812">
        <v>1362035</v>
      </c>
      <c r="G14" s="812">
        <v>2700794</v>
      </c>
      <c r="H14" s="812">
        <v>1356182</v>
      </c>
      <c r="I14" s="812">
        <v>1344612</v>
      </c>
      <c r="J14" s="1515" t="s">
        <v>1234</v>
      </c>
      <c r="K14" s="1516"/>
      <c r="L14" s="852">
        <v>47805</v>
      </c>
      <c r="M14" s="771">
        <v>30382</v>
      </c>
      <c r="N14" s="771">
        <v>17423</v>
      </c>
      <c r="O14" s="715">
        <v>2.341270797592494</v>
      </c>
      <c r="P14" s="771">
        <v>467352</v>
      </c>
      <c r="Q14" s="771" t="s">
        <v>1804</v>
      </c>
      <c r="R14" s="715">
        <v>144.44271608740135</v>
      </c>
      <c r="S14" s="813">
        <v>19028.990000000005</v>
      </c>
      <c r="T14" s="1268"/>
    </row>
    <row r="15" spans="1:20" s="1117" customFormat="1" ht="15.95" customHeight="1">
      <c r="A15" s="1510" t="s">
        <v>1232</v>
      </c>
      <c r="B15" s="1511"/>
      <c r="C15" s="814">
        <v>1169648</v>
      </c>
      <c r="D15" s="812">
        <v>2752591</v>
      </c>
      <c r="E15" s="812">
        <v>1388885</v>
      </c>
      <c r="F15" s="812">
        <v>1363706</v>
      </c>
      <c r="G15" s="812">
        <v>2702826</v>
      </c>
      <c r="H15" s="812">
        <v>1357306</v>
      </c>
      <c r="I15" s="812">
        <v>1345520</v>
      </c>
      <c r="J15" s="1515" t="s">
        <v>1232</v>
      </c>
      <c r="K15" s="1516"/>
      <c r="L15" s="852">
        <v>49765</v>
      </c>
      <c r="M15" s="771">
        <v>31579</v>
      </c>
      <c r="N15" s="771">
        <v>18186</v>
      </c>
      <c r="O15" s="715">
        <v>2.341270797592494</v>
      </c>
      <c r="P15" s="771">
        <v>479634</v>
      </c>
      <c r="Q15" s="771" t="s">
        <v>1804</v>
      </c>
      <c r="R15" s="715">
        <v>144.63921591365408</v>
      </c>
      <c r="S15" s="813">
        <v>19030.737843900002</v>
      </c>
      <c r="T15" s="1268"/>
    </row>
    <row r="16" spans="1:20" s="1117" customFormat="1" ht="15.95" customHeight="1">
      <c r="A16" s="1517">
        <v>2016</v>
      </c>
      <c r="B16" s="1518"/>
      <c r="C16" s="814">
        <v>1180643</v>
      </c>
      <c r="D16" s="812">
        <v>2751749</v>
      </c>
      <c r="E16" s="812">
        <v>1389260</v>
      </c>
      <c r="F16" s="812">
        <v>1362489</v>
      </c>
      <c r="G16" s="812">
        <v>2700398</v>
      </c>
      <c r="H16" s="812">
        <v>1356868</v>
      </c>
      <c r="I16" s="812">
        <v>1343530</v>
      </c>
      <c r="J16" s="1519">
        <v>2016</v>
      </c>
      <c r="K16" s="1520"/>
      <c r="L16" s="852">
        <v>51351</v>
      </c>
      <c r="M16" s="771">
        <v>32392</v>
      </c>
      <c r="N16" s="771">
        <v>18959</v>
      </c>
      <c r="O16" s="715">
        <v>2.341270797592494</v>
      </c>
      <c r="P16" s="771">
        <v>492417</v>
      </c>
      <c r="Q16" s="771" t="s">
        <v>1804</v>
      </c>
      <c r="R16" s="715">
        <v>144.59061167506923</v>
      </c>
      <c r="S16" s="813">
        <v>19031.311702199993</v>
      </c>
      <c r="T16" s="1268"/>
    </row>
    <row r="17" spans="1:24" s="817" customFormat="1" ht="15.95" customHeight="1">
      <c r="A17" s="1517">
        <v>2017</v>
      </c>
      <c r="B17" s="1518"/>
      <c r="C17" s="814">
        <f>SUM(C19:C41)</f>
        <v>1193261</v>
      </c>
      <c r="D17" s="812">
        <f>SUM(D19:D41)</f>
        <v>2745070</v>
      </c>
      <c r="E17" s="812">
        <f>SUM(E19:E41)</f>
        <v>1386747</v>
      </c>
      <c r="F17" s="812">
        <f>SUM(F19:F41)</f>
        <v>1358323</v>
      </c>
      <c r="G17" s="812">
        <f t="shared" ref="G17:N17" si="0">SUM(G19:G41)</f>
        <v>2691706</v>
      </c>
      <c r="H17" s="812">
        <f t="shared" si="0"/>
        <v>1353164</v>
      </c>
      <c r="I17" s="812">
        <f t="shared" si="0"/>
        <v>1338542</v>
      </c>
      <c r="J17" s="1519">
        <v>2017</v>
      </c>
      <c r="K17" s="1520"/>
      <c r="L17" s="852">
        <f t="shared" si="0"/>
        <v>53364</v>
      </c>
      <c r="M17" s="771">
        <f t="shared" si="0"/>
        <v>33583</v>
      </c>
      <c r="N17" s="771">
        <f t="shared" si="0"/>
        <v>19781</v>
      </c>
      <c r="O17" s="715">
        <f>D17/C17</f>
        <v>2.3004774311739009</v>
      </c>
      <c r="P17" s="771">
        <f>SUM(P19:P41)</f>
        <v>512681</v>
      </c>
      <c r="Q17" s="771" t="s">
        <v>1804</v>
      </c>
      <c r="R17" s="715">
        <f>D17/S17</f>
        <v>144.22686912205117</v>
      </c>
      <c r="S17" s="813">
        <f>SUM(S19:S41)</f>
        <v>19033</v>
      </c>
      <c r="T17" s="1268"/>
    </row>
    <row r="18" spans="1:24" s="1117" customFormat="1" ht="15" customHeight="1">
      <c r="A18" s="818"/>
      <c r="B18" s="818"/>
      <c r="C18" s="814"/>
      <c r="D18" s="812"/>
      <c r="E18" s="812"/>
      <c r="F18" s="812"/>
      <c r="G18" s="812"/>
      <c r="H18" s="812"/>
      <c r="I18" s="812"/>
      <c r="J18" s="812"/>
      <c r="K18" s="812"/>
      <c r="L18" s="852"/>
      <c r="M18" s="771"/>
      <c r="N18" s="771"/>
      <c r="O18" s="816"/>
      <c r="P18" s="771"/>
      <c r="Q18" s="771"/>
      <c r="R18" s="715"/>
      <c r="S18" s="813"/>
      <c r="V18" s="833"/>
    </row>
    <row r="19" spans="1:24" s="1117" customFormat="1" ht="16.5" customHeight="1">
      <c r="A19" s="819" t="s">
        <v>143</v>
      </c>
      <c r="B19" s="1002" t="s">
        <v>1806</v>
      </c>
      <c r="C19" s="1180">
        <v>214012</v>
      </c>
      <c r="D19" s="771">
        <f t="shared" ref="D19:D41" si="1">E19+F19</f>
        <v>519216</v>
      </c>
      <c r="E19" s="771">
        <f t="shared" ref="E19:F41" si="2">H19+M19</f>
        <v>262741</v>
      </c>
      <c r="F19" s="771">
        <f t="shared" si="2"/>
        <v>256475</v>
      </c>
      <c r="G19" s="771">
        <f>H19+I19</f>
        <v>513832</v>
      </c>
      <c r="H19" s="1175">
        <v>259491</v>
      </c>
      <c r="I19" s="1175">
        <v>254341</v>
      </c>
      <c r="J19" s="819" t="s">
        <v>143</v>
      </c>
      <c r="K19" s="1002" t="s">
        <v>1806</v>
      </c>
      <c r="L19" s="852">
        <f t="shared" ref="L19:L41" si="3">M19+N19</f>
        <v>5384</v>
      </c>
      <c r="M19" s="1177">
        <v>3250</v>
      </c>
      <c r="N19" s="1177">
        <v>2134</v>
      </c>
      <c r="O19" s="715">
        <f t="shared" ref="O19:O41" si="4">D19/C19</f>
        <v>2.4261069472739845</v>
      </c>
      <c r="P19" s="1182">
        <v>72952</v>
      </c>
      <c r="Q19" s="1079" t="s">
        <v>1807</v>
      </c>
      <c r="R19" s="715">
        <f t="shared" ref="R19:R41" si="5">D19/S19</f>
        <v>459.48318584070796</v>
      </c>
      <c r="S19" s="1185">
        <v>1130</v>
      </c>
      <c r="T19" s="1000"/>
      <c r="U19" s="832"/>
      <c r="V19" s="833"/>
    </row>
    <row r="20" spans="1:24" s="1117" customFormat="1" ht="16.5" customHeight="1">
      <c r="A20" s="819" t="s">
        <v>144</v>
      </c>
      <c r="B20" s="1002" t="s">
        <v>186</v>
      </c>
      <c r="C20" s="1180">
        <v>114942</v>
      </c>
      <c r="D20" s="771">
        <f t="shared" si="1"/>
        <v>268091</v>
      </c>
      <c r="E20" s="771">
        <f t="shared" si="2"/>
        <v>135796</v>
      </c>
      <c r="F20" s="771">
        <f t="shared" si="2"/>
        <v>132295</v>
      </c>
      <c r="G20" s="771">
        <f t="shared" ref="G20:G41" si="6">H20+I20</f>
        <v>257903</v>
      </c>
      <c r="H20" s="1175">
        <v>129178</v>
      </c>
      <c r="I20" s="1175">
        <v>128725</v>
      </c>
      <c r="J20" s="819" t="s">
        <v>144</v>
      </c>
      <c r="K20" s="1002" t="s">
        <v>186</v>
      </c>
      <c r="L20" s="852">
        <f t="shared" si="3"/>
        <v>10188</v>
      </c>
      <c r="M20" s="1177">
        <v>6618</v>
      </c>
      <c r="N20" s="1177">
        <v>3570</v>
      </c>
      <c r="O20" s="715">
        <f t="shared" si="4"/>
        <v>2.3324024290511738</v>
      </c>
      <c r="P20" s="1183">
        <v>50780</v>
      </c>
      <c r="Q20" s="1079" t="s">
        <v>1807</v>
      </c>
      <c r="R20" s="715">
        <f t="shared" si="5"/>
        <v>202.33283018867925</v>
      </c>
      <c r="S20" s="1185">
        <v>1325</v>
      </c>
      <c r="T20" s="1000"/>
      <c r="U20" s="832"/>
      <c r="V20" s="833"/>
    </row>
    <row r="21" spans="1:24" s="1117" customFormat="1" ht="16.5" customHeight="1">
      <c r="A21" s="819" t="s">
        <v>145</v>
      </c>
      <c r="B21" s="1002" t="s">
        <v>168</v>
      </c>
      <c r="C21" s="1180">
        <v>63360</v>
      </c>
      <c r="D21" s="771">
        <f t="shared" si="1"/>
        <v>145068</v>
      </c>
      <c r="E21" s="771">
        <f t="shared" si="2"/>
        <v>72819</v>
      </c>
      <c r="F21" s="771">
        <f t="shared" si="2"/>
        <v>72249</v>
      </c>
      <c r="G21" s="771">
        <f t="shared" si="6"/>
        <v>142908</v>
      </c>
      <c r="H21" s="1175">
        <v>71556</v>
      </c>
      <c r="I21" s="1175">
        <v>71352</v>
      </c>
      <c r="J21" s="819" t="s">
        <v>145</v>
      </c>
      <c r="K21" s="1002" t="s">
        <v>168</v>
      </c>
      <c r="L21" s="852">
        <f t="shared" si="3"/>
        <v>2160</v>
      </c>
      <c r="M21" s="1177">
        <v>1263</v>
      </c>
      <c r="N21" s="1177">
        <v>897</v>
      </c>
      <c r="O21" s="715">
        <f t="shared" si="4"/>
        <v>2.2895833333333333</v>
      </c>
      <c r="P21" s="1184">
        <v>29536</v>
      </c>
      <c r="Q21" s="1079" t="s">
        <v>1807</v>
      </c>
      <c r="R21" s="715">
        <f t="shared" si="5"/>
        <v>143.63168316831684</v>
      </c>
      <c r="S21" s="1185">
        <v>1010</v>
      </c>
      <c r="T21" s="1000"/>
      <c r="U21" s="832"/>
      <c r="V21" s="833"/>
    </row>
    <row r="22" spans="1:24" s="1117" customFormat="1" ht="16.5" customHeight="1">
      <c r="A22" s="819" t="s">
        <v>146</v>
      </c>
      <c r="B22" s="1002" t="s">
        <v>169</v>
      </c>
      <c r="C22" s="1180">
        <v>73816</v>
      </c>
      <c r="D22" s="771">
        <f t="shared" si="1"/>
        <v>167737</v>
      </c>
      <c r="E22" s="771">
        <f t="shared" si="2"/>
        <v>82856</v>
      </c>
      <c r="F22" s="771">
        <f t="shared" si="2"/>
        <v>84881</v>
      </c>
      <c r="G22" s="771">
        <f t="shared" si="6"/>
        <v>166272</v>
      </c>
      <c r="H22" s="1175">
        <v>82143</v>
      </c>
      <c r="I22" s="1175">
        <v>84129</v>
      </c>
      <c r="J22" s="819" t="s">
        <v>146</v>
      </c>
      <c r="K22" s="1002" t="s">
        <v>169</v>
      </c>
      <c r="L22" s="852">
        <f t="shared" si="3"/>
        <v>1465</v>
      </c>
      <c r="M22" s="1177">
        <v>713</v>
      </c>
      <c r="N22" s="1177">
        <v>752</v>
      </c>
      <c r="O22" s="715">
        <f t="shared" si="4"/>
        <v>2.2723664246233879</v>
      </c>
      <c r="P22" s="1184">
        <v>35948</v>
      </c>
      <c r="Q22" s="1079" t="s">
        <v>1807</v>
      </c>
      <c r="R22" s="715">
        <f t="shared" si="5"/>
        <v>110.20827858081472</v>
      </c>
      <c r="S22" s="1185">
        <v>1522</v>
      </c>
      <c r="T22" s="1000"/>
      <c r="U22" s="832"/>
      <c r="V22" s="833"/>
    </row>
    <row r="23" spans="1:24" s="1117" customFormat="1" ht="16.5" customHeight="1">
      <c r="A23" s="819" t="s">
        <v>147</v>
      </c>
      <c r="B23" s="1002" t="s">
        <v>170</v>
      </c>
      <c r="C23" s="1180">
        <v>171387</v>
      </c>
      <c r="D23" s="771">
        <f t="shared" si="1"/>
        <v>427248</v>
      </c>
      <c r="E23" s="771">
        <f t="shared" si="2"/>
        <v>219029</v>
      </c>
      <c r="F23" s="771">
        <f t="shared" si="2"/>
        <v>208219</v>
      </c>
      <c r="G23" s="771">
        <f t="shared" si="6"/>
        <v>421799</v>
      </c>
      <c r="H23" s="1175">
        <v>215826</v>
      </c>
      <c r="I23" s="1175">
        <v>205973</v>
      </c>
      <c r="J23" s="819" t="s">
        <v>147</v>
      </c>
      <c r="K23" s="1002" t="s">
        <v>170</v>
      </c>
      <c r="L23" s="852">
        <f t="shared" si="3"/>
        <v>5449</v>
      </c>
      <c r="M23" s="1177">
        <v>3203</v>
      </c>
      <c r="N23" s="1177">
        <v>2246</v>
      </c>
      <c r="O23" s="715">
        <f t="shared" si="4"/>
        <v>2.4928845244971907</v>
      </c>
      <c r="P23" s="1184">
        <v>33605</v>
      </c>
      <c r="Q23" s="1079" t="s">
        <v>1807</v>
      </c>
      <c r="R23" s="715">
        <f t="shared" si="5"/>
        <v>694.71219512195125</v>
      </c>
      <c r="S23" s="1185">
        <v>615</v>
      </c>
      <c r="T23" s="1000"/>
      <c r="U23" s="832"/>
      <c r="V23" s="833"/>
    </row>
    <row r="24" spans="1:24" s="1117" customFormat="1" ht="16.5" customHeight="1">
      <c r="A24" s="819" t="s">
        <v>148</v>
      </c>
      <c r="B24" s="1002" t="s">
        <v>171</v>
      </c>
      <c r="C24" s="1180">
        <v>48845</v>
      </c>
      <c r="D24" s="771">
        <f t="shared" si="1"/>
        <v>109468</v>
      </c>
      <c r="E24" s="771">
        <f t="shared" si="2"/>
        <v>54298</v>
      </c>
      <c r="F24" s="771">
        <f t="shared" si="2"/>
        <v>55170</v>
      </c>
      <c r="G24" s="771">
        <f t="shared" si="6"/>
        <v>108371</v>
      </c>
      <c r="H24" s="1175">
        <v>53737</v>
      </c>
      <c r="I24" s="1175">
        <v>54634</v>
      </c>
      <c r="J24" s="819" t="s">
        <v>148</v>
      </c>
      <c r="K24" s="1002" t="s">
        <v>171</v>
      </c>
      <c r="L24" s="852">
        <f t="shared" si="3"/>
        <v>1097</v>
      </c>
      <c r="M24" s="1177">
        <v>561</v>
      </c>
      <c r="N24" s="1177">
        <v>536</v>
      </c>
      <c r="O24" s="715">
        <f t="shared" si="4"/>
        <v>2.2411301054355617</v>
      </c>
      <c r="P24" s="1184">
        <v>25541</v>
      </c>
      <c r="Q24" s="1079" t="s">
        <v>1807</v>
      </c>
      <c r="R24" s="715">
        <f t="shared" si="5"/>
        <v>163.38507462686567</v>
      </c>
      <c r="S24" s="1185">
        <v>670</v>
      </c>
      <c r="T24" s="1000"/>
      <c r="U24" s="832"/>
      <c r="V24" s="833"/>
    </row>
    <row r="25" spans="1:24" s="1117" customFormat="1" ht="16.5" customHeight="1">
      <c r="A25" s="819" t="s">
        <v>149</v>
      </c>
      <c r="B25" s="1002" t="s">
        <v>172</v>
      </c>
      <c r="C25" s="1180">
        <v>48564</v>
      </c>
      <c r="D25" s="771">
        <f t="shared" si="1"/>
        <v>104161</v>
      </c>
      <c r="E25" s="771">
        <f t="shared" si="2"/>
        <v>53497</v>
      </c>
      <c r="F25" s="771">
        <f t="shared" si="2"/>
        <v>50664</v>
      </c>
      <c r="G25" s="771">
        <f t="shared" si="6"/>
        <v>100615</v>
      </c>
      <c r="H25" s="1175">
        <v>50857</v>
      </c>
      <c r="I25" s="1175">
        <v>49758</v>
      </c>
      <c r="J25" s="819" t="s">
        <v>149</v>
      </c>
      <c r="K25" s="1002" t="s">
        <v>172</v>
      </c>
      <c r="L25" s="852">
        <f t="shared" si="3"/>
        <v>3546</v>
      </c>
      <c r="M25" s="1177">
        <v>2640</v>
      </c>
      <c r="N25" s="1177">
        <v>906</v>
      </c>
      <c r="O25" s="715">
        <f t="shared" si="4"/>
        <v>2.144819207643522</v>
      </c>
      <c r="P25" s="1184">
        <v>25940</v>
      </c>
      <c r="Q25" s="1079" t="s">
        <v>1807</v>
      </c>
      <c r="R25" s="715">
        <f t="shared" si="5"/>
        <v>113.34167573449402</v>
      </c>
      <c r="S25" s="1185">
        <v>919</v>
      </c>
      <c r="T25" s="1000"/>
      <c r="U25" s="832"/>
      <c r="V25" s="833"/>
    </row>
    <row r="26" spans="1:24" s="1117" customFormat="1" ht="16.5" customHeight="1">
      <c r="A26" s="819" t="s">
        <v>150</v>
      </c>
      <c r="B26" s="1002" t="s">
        <v>173</v>
      </c>
      <c r="C26" s="1180">
        <v>47048</v>
      </c>
      <c r="D26" s="771">
        <f t="shared" si="1"/>
        <v>101860</v>
      </c>
      <c r="E26" s="771">
        <f t="shared" si="2"/>
        <v>49743</v>
      </c>
      <c r="F26" s="771">
        <f t="shared" si="2"/>
        <v>52117</v>
      </c>
      <c r="G26" s="771">
        <f t="shared" si="6"/>
        <v>100947</v>
      </c>
      <c r="H26" s="1175">
        <v>49344</v>
      </c>
      <c r="I26" s="1175">
        <v>51603</v>
      </c>
      <c r="J26" s="819" t="s">
        <v>150</v>
      </c>
      <c r="K26" s="1002" t="s">
        <v>173</v>
      </c>
      <c r="L26" s="852">
        <f t="shared" si="3"/>
        <v>913</v>
      </c>
      <c r="M26" s="1177">
        <v>399</v>
      </c>
      <c r="N26" s="1177">
        <v>514</v>
      </c>
      <c r="O26" s="715">
        <f t="shared" si="4"/>
        <v>2.1650229552797144</v>
      </c>
      <c r="P26" s="1184">
        <v>28535</v>
      </c>
      <c r="Q26" s="1079" t="s">
        <v>1807</v>
      </c>
      <c r="R26" s="715">
        <f t="shared" si="5"/>
        <v>81.163346613545812</v>
      </c>
      <c r="S26" s="1185">
        <v>1255</v>
      </c>
      <c r="T26" s="1000"/>
      <c r="U26" s="832"/>
      <c r="V26" s="833"/>
    </row>
    <row r="27" spans="1:24" s="1117" customFormat="1" ht="16.5" customHeight="1">
      <c r="A27" s="819" t="s">
        <v>151</v>
      </c>
      <c r="B27" s="1002" t="s">
        <v>187</v>
      </c>
      <c r="C27" s="1180">
        <v>34555</v>
      </c>
      <c r="D27" s="771">
        <f t="shared" si="1"/>
        <v>73926</v>
      </c>
      <c r="E27" s="771">
        <f t="shared" si="2"/>
        <v>36201</v>
      </c>
      <c r="F27" s="771">
        <f t="shared" si="2"/>
        <v>37725</v>
      </c>
      <c r="G27" s="771">
        <f t="shared" si="6"/>
        <v>73294</v>
      </c>
      <c r="H27" s="1175">
        <v>35907</v>
      </c>
      <c r="I27" s="1175">
        <v>37387</v>
      </c>
      <c r="J27" s="819" t="s">
        <v>151</v>
      </c>
      <c r="K27" s="1002" t="s">
        <v>187</v>
      </c>
      <c r="L27" s="852">
        <f t="shared" si="3"/>
        <v>632</v>
      </c>
      <c r="M27" s="1177">
        <v>294</v>
      </c>
      <c r="N27" s="1177">
        <v>338</v>
      </c>
      <c r="O27" s="715">
        <f t="shared" si="4"/>
        <v>2.1393720156272611</v>
      </c>
      <c r="P27" s="1184">
        <v>19877</v>
      </c>
      <c r="Q27" s="1079" t="s">
        <v>1807</v>
      </c>
      <c r="R27" s="715">
        <f t="shared" si="5"/>
        <v>81.059210526315795</v>
      </c>
      <c r="S27" s="1185">
        <v>912</v>
      </c>
      <c r="T27" s="1000"/>
      <c r="U27" s="832"/>
      <c r="V27" s="833"/>
    </row>
    <row r="28" spans="1:24" s="1117" customFormat="1" ht="16.5" customHeight="1">
      <c r="A28" s="819" t="s">
        <v>152</v>
      </c>
      <c r="B28" s="1002" t="s">
        <v>174</v>
      </c>
      <c r="C28" s="1180">
        <v>109849</v>
      </c>
      <c r="D28" s="771">
        <f t="shared" si="1"/>
        <v>268679</v>
      </c>
      <c r="E28" s="771">
        <f t="shared" si="2"/>
        <v>136165</v>
      </c>
      <c r="F28" s="771">
        <f t="shared" si="2"/>
        <v>132514</v>
      </c>
      <c r="G28" s="771">
        <f t="shared" si="6"/>
        <v>259485</v>
      </c>
      <c r="H28" s="1175">
        <v>130775</v>
      </c>
      <c r="I28" s="1175">
        <v>128710</v>
      </c>
      <c r="J28" s="819" t="s">
        <v>152</v>
      </c>
      <c r="K28" s="1002" t="s">
        <v>174</v>
      </c>
      <c r="L28" s="852">
        <f t="shared" si="3"/>
        <v>9194</v>
      </c>
      <c r="M28" s="1177">
        <v>5390</v>
      </c>
      <c r="N28" s="1177">
        <v>3804</v>
      </c>
      <c r="O28" s="715">
        <f t="shared" si="4"/>
        <v>2.4458939089113239</v>
      </c>
      <c r="P28" s="1184">
        <v>38370</v>
      </c>
      <c r="Q28" s="1079" t="s">
        <v>1807</v>
      </c>
      <c r="R28" s="715">
        <f t="shared" si="5"/>
        <v>652.13349514563106</v>
      </c>
      <c r="S28" s="1185">
        <v>412</v>
      </c>
      <c r="T28" s="1000"/>
      <c r="U28" s="832"/>
      <c r="V28" s="833"/>
    </row>
    <row r="29" spans="1:24" s="1117" customFormat="1" ht="16.5" customHeight="1">
      <c r="A29" s="819" t="s">
        <v>153</v>
      </c>
      <c r="B29" s="1002" t="s">
        <v>175</v>
      </c>
      <c r="C29" s="1180">
        <v>12670</v>
      </c>
      <c r="D29" s="771">
        <f t="shared" si="1"/>
        <v>24780</v>
      </c>
      <c r="E29" s="771">
        <f t="shared" si="2"/>
        <v>12684</v>
      </c>
      <c r="F29" s="771">
        <f t="shared" si="2"/>
        <v>12096</v>
      </c>
      <c r="G29" s="771">
        <f t="shared" si="6"/>
        <v>24215</v>
      </c>
      <c r="H29" s="1175">
        <v>12247</v>
      </c>
      <c r="I29" s="1175">
        <v>11968</v>
      </c>
      <c r="J29" s="819" t="s">
        <v>153</v>
      </c>
      <c r="K29" s="1002" t="s">
        <v>175</v>
      </c>
      <c r="L29" s="852">
        <f t="shared" si="3"/>
        <v>565</v>
      </c>
      <c r="M29" s="1177">
        <v>437</v>
      </c>
      <c r="N29" s="1177">
        <v>128</v>
      </c>
      <c r="O29" s="715">
        <f t="shared" si="4"/>
        <v>1.9558011049723756</v>
      </c>
      <c r="P29" s="1184">
        <v>8898</v>
      </c>
      <c r="Q29" s="1079" t="s">
        <v>1807</v>
      </c>
      <c r="R29" s="715">
        <f t="shared" si="5"/>
        <v>40.358306188925084</v>
      </c>
      <c r="S29" s="1185">
        <v>614</v>
      </c>
      <c r="T29" s="1000"/>
      <c r="U29" s="832"/>
      <c r="V29" s="833"/>
      <c r="X29" s="1179"/>
    </row>
    <row r="30" spans="1:24" s="1117" customFormat="1" ht="16.5" customHeight="1">
      <c r="A30" s="819" t="s">
        <v>154</v>
      </c>
      <c r="B30" s="1002" t="s">
        <v>176</v>
      </c>
      <c r="C30" s="1180">
        <v>27574</v>
      </c>
      <c r="D30" s="771">
        <f t="shared" si="1"/>
        <v>54080</v>
      </c>
      <c r="E30" s="771">
        <f t="shared" si="2"/>
        <v>26427</v>
      </c>
      <c r="F30" s="771">
        <f t="shared" si="2"/>
        <v>27653</v>
      </c>
      <c r="G30" s="771">
        <f t="shared" si="6"/>
        <v>53474</v>
      </c>
      <c r="H30" s="1175">
        <v>26102</v>
      </c>
      <c r="I30" s="1175">
        <v>27372</v>
      </c>
      <c r="J30" s="819" t="s">
        <v>154</v>
      </c>
      <c r="K30" s="1002" t="s">
        <v>176</v>
      </c>
      <c r="L30" s="852">
        <f t="shared" si="3"/>
        <v>606</v>
      </c>
      <c r="M30" s="1177">
        <v>325</v>
      </c>
      <c r="N30" s="1177">
        <v>281</v>
      </c>
      <c r="O30" s="715">
        <f t="shared" si="4"/>
        <v>1.961267861028505</v>
      </c>
      <c r="P30" s="1184">
        <v>20289</v>
      </c>
      <c r="Q30" s="1079" t="s">
        <v>1807</v>
      </c>
      <c r="R30" s="715">
        <f t="shared" si="5"/>
        <v>46.02553191489362</v>
      </c>
      <c r="S30" s="1185">
        <v>1175</v>
      </c>
      <c r="T30" s="1000"/>
      <c r="U30" s="832"/>
      <c r="V30" s="833"/>
    </row>
    <row r="31" spans="1:24" s="1117" customFormat="1" ht="16.5" customHeight="1">
      <c r="A31" s="819" t="s">
        <v>155</v>
      </c>
      <c r="B31" s="1002" t="s">
        <v>177</v>
      </c>
      <c r="C31" s="1180">
        <v>13562</v>
      </c>
      <c r="D31" s="771">
        <f t="shared" si="1"/>
        <v>26201</v>
      </c>
      <c r="E31" s="771">
        <f t="shared" si="2"/>
        <v>12939</v>
      </c>
      <c r="F31" s="771">
        <f t="shared" si="2"/>
        <v>13262</v>
      </c>
      <c r="G31" s="771">
        <f t="shared" si="6"/>
        <v>26006</v>
      </c>
      <c r="H31" s="1175">
        <v>12891</v>
      </c>
      <c r="I31" s="1175">
        <v>13115</v>
      </c>
      <c r="J31" s="819" t="s">
        <v>155</v>
      </c>
      <c r="K31" s="1002" t="s">
        <v>177</v>
      </c>
      <c r="L31" s="852">
        <f t="shared" si="3"/>
        <v>195</v>
      </c>
      <c r="M31" s="1177">
        <v>48</v>
      </c>
      <c r="N31" s="1177">
        <v>147</v>
      </c>
      <c r="O31" s="715">
        <f t="shared" si="4"/>
        <v>1.931942191417195</v>
      </c>
      <c r="P31" s="1184">
        <v>8773</v>
      </c>
      <c r="Q31" s="1079" t="s">
        <v>1807</v>
      </c>
      <c r="R31" s="715">
        <f t="shared" si="5"/>
        <v>30.970449172576831</v>
      </c>
      <c r="S31" s="1185">
        <v>846</v>
      </c>
      <c r="T31" s="1000"/>
      <c r="U31" s="832"/>
      <c r="V31" s="833"/>
    </row>
    <row r="32" spans="1:24" s="1117" customFormat="1" ht="16.5" customHeight="1">
      <c r="A32" s="819" t="s">
        <v>156</v>
      </c>
      <c r="B32" s="1002" t="s">
        <v>178</v>
      </c>
      <c r="C32" s="1180">
        <v>8827</v>
      </c>
      <c r="D32" s="771">
        <f t="shared" si="1"/>
        <v>17696</v>
      </c>
      <c r="E32" s="771">
        <f t="shared" si="2"/>
        <v>8685</v>
      </c>
      <c r="F32" s="771">
        <f t="shared" si="2"/>
        <v>9011</v>
      </c>
      <c r="G32" s="771">
        <f t="shared" si="6"/>
        <v>17479</v>
      </c>
      <c r="H32" s="1175">
        <v>8618</v>
      </c>
      <c r="I32" s="1175">
        <v>8861</v>
      </c>
      <c r="J32" s="819" t="s">
        <v>156</v>
      </c>
      <c r="K32" s="1002" t="s">
        <v>178</v>
      </c>
      <c r="L32" s="852">
        <f t="shared" si="3"/>
        <v>217</v>
      </c>
      <c r="M32" s="1177">
        <v>67</v>
      </c>
      <c r="N32" s="1177">
        <v>150</v>
      </c>
      <c r="O32" s="715">
        <f t="shared" si="4"/>
        <v>2.0047581284694687</v>
      </c>
      <c r="P32" s="1184">
        <v>5963</v>
      </c>
      <c r="Q32" s="1079" t="s">
        <v>1807</v>
      </c>
      <c r="R32" s="715">
        <f t="shared" si="5"/>
        <v>21.686274509803923</v>
      </c>
      <c r="S32" s="1185">
        <v>816</v>
      </c>
      <c r="T32" s="1000"/>
      <c r="U32" s="832"/>
      <c r="V32" s="833"/>
    </row>
    <row r="33" spans="1:22" s="1117" customFormat="1" ht="16.5" customHeight="1">
      <c r="A33" s="819" t="s">
        <v>1808</v>
      </c>
      <c r="B33" s="1002" t="s">
        <v>179</v>
      </c>
      <c r="C33" s="1180">
        <v>20045</v>
      </c>
      <c r="D33" s="771">
        <f t="shared" si="1"/>
        <v>39475</v>
      </c>
      <c r="E33" s="771">
        <f t="shared" si="2"/>
        <v>19071</v>
      </c>
      <c r="F33" s="771">
        <f t="shared" si="2"/>
        <v>20404</v>
      </c>
      <c r="G33" s="771">
        <f t="shared" si="6"/>
        <v>38529</v>
      </c>
      <c r="H33" s="1175">
        <v>18360</v>
      </c>
      <c r="I33" s="1175">
        <v>20169</v>
      </c>
      <c r="J33" s="819" t="s">
        <v>1808</v>
      </c>
      <c r="K33" s="1002" t="s">
        <v>179</v>
      </c>
      <c r="L33" s="852">
        <f t="shared" si="3"/>
        <v>946</v>
      </c>
      <c r="M33" s="1177">
        <v>711</v>
      </c>
      <c r="N33" s="1177">
        <v>235</v>
      </c>
      <c r="O33" s="715">
        <f t="shared" si="4"/>
        <v>1.9693190321776004</v>
      </c>
      <c r="P33" s="1184">
        <v>13141</v>
      </c>
      <c r="Q33" s="1079" t="s">
        <v>1807</v>
      </c>
      <c r="R33" s="715">
        <f t="shared" si="5"/>
        <v>53.27260458839406</v>
      </c>
      <c r="S33" s="1185">
        <v>741</v>
      </c>
      <c r="T33" s="1000"/>
      <c r="U33" s="832"/>
      <c r="V33" s="833"/>
    </row>
    <row r="34" spans="1:22" s="1117" customFormat="1" ht="16.5" customHeight="1">
      <c r="A34" s="819" t="s">
        <v>158</v>
      </c>
      <c r="B34" s="1002" t="s">
        <v>188</v>
      </c>
      <c r="C34" s="1180">
        <v>21912</v>
      </c>
      <c r="D34" s="771">
        <f t="shared" si="1"/>
        <v>44366</v>
      </c>
      <c r="E34" s="771">
        <f t="shared" si="2"/>
        <v>21738</v>
      </c>
      <c r="F34" s="771">
        <f t="shared" si="2"/>
        <v>22628</v>
      </c>
      <c r="G34" s="771">
        <f t="shared" si="6"/>
        <v>43346</v>
      </c>
      <c r="H34" s="1175">
        <v>21221</v>
      </c>
      <c r="I34" s="1175">
        <v>22125</v>
      </c>
      <c r="J34" s="819" t="s">
        <v>158</v>
      </c>
      <c r="K34" s="1002" t="s">
        <v>188</v>
      </c>
      <c r="L34" s="852">
        <f t="shared" si="3"/>
        <v>1020</v>
      </c>
      <c r="M34" s="1177">
        <v>517</v>
      </c>
      <c r="N34" s="1177">
        <v>503</v>
      </c>
      <c r="O34" s="715">
        <f t="shared" si="4"/>
        <v>2.0247353048557866</v>
      </c>
      <c r="P34" s="1184">
        <v>14779</v>
      </c>
      <c r="Q34" s="1079" t="s">
        <v>1807</v>
      </c>
      <c r="R34" s="715">
        <f t="shared" si="5"/>
        <v>63.927953890489917</v>
      </c>
      <c r="S34" s="1185">
        <v>694</v>
      </c>
      <c r="T34" s="1000"/>
      <c r="U34" s="832"/>
      <c r="V34" s="833"/>
    </row>
    <row r="35" spans="1:22" s="1117" customFormat="1" ht="16.5" customHeight="1">
      <c r="A35" s="819" t="s">
        <v>159</v>
      </c>
      <c r="B35" s="1002" t="s">
        <v>189</v>
      </c>
      <c r="C35" s="1180">
        <v>16241</v>
      </c>
      <c r="D35" s="771">
        <f t="shared" si="1"/>
        <v>35525</v>
      </c>
      <c r="E35" s="771">
        <f t="shared" si="2"/>
        <v>18639</v>
      </c>
      <c r="F35" s="771">
        <f t="shared" si="2"/>
        <v>16886</v>
      </c>
      <c r="G35" s="771">
        <f t="shared" si="6"/>
        <v>33768</v>
      </c>
      <c r="H35" s="1175">
        <v>17200</v>
      </c>
      <c r="I35" s="1175">
        <v>16568</v>
      </c>
      <c r="J35" s="819" t="s">
        <v>159</v>
      </c>
      <c r="K35" s="1002" t="s">
        <v>189</v>
      </c>
      <c r="L35" s="852">
        <f t="shared" si="3"/>
        <v>1757</v>
      </c>
      <c r="M35" s="1177">
        <v>1439</v>
      </c>
      <c r="N35" s="1177">
        <v>318</v>
      </c>
      <c r="O35" s="715">
        <f t="shared" si="4"/>
        <v>2.1873653100178561</v>
      </c>
      <c r="P35" s="1184">
        <v>9253</v>
      </c>
      <c r="Q35" s="1079" t="s">
        <v>1807</v>
      </c>
      <c r="R35" s="715">
        <f t="shared" si="5"/>
        <v>92.513020833333329</v>
      </c>
      <c r="S35" s="1185">
        <v>384</v>
      </c>
      <c r="T35" s="1000"/>
      <c r="U35" s="832"/>
      <c r="V35" s="833"/>
    </row>
    <row r="36" spans="1:22" s="1117" customFormat="1" ht="16.5" customHeight="1">
      <c r="A36" s="819" t="s">
        <v>160</v>
      </c>
      <c r="B36" s="1002" t="s">
        <v>180</v>
      </c>
      <c r="C36" s="1180">
        <v>22389</v>
      </c>
      <c r="D36" s="771">
        <f t="shared" si="1"/>
        <v>46846</v>
      </c>
      <c r="E36" s="771">
        <f t="shared" si="2"/>
        <v>24486</v>
      </c>
      <c r="F36" s="771">
        <f t="shared" si="2"/>
        <v>22360</v>
      </c>
      <c r="G36" s="771">
        <f t="shared" si="6"/>
        <v>45138</v>
      </c>
      <c r="H36" s="1175">
        <v>23191</v>
      </c>
      <c r="I36" s="1175">
        <v>21947</v>
      </c>
      <c r="J36" s="819" t="s">
        <v>160</v>
      </c>
      <c r="K36" s="1002" t="s">
        <v>180</v>
      </c>
      <c r="L36" s="852">
        <f t="shared" si="3"/>
        <v>1708</v>
      </c>
      <c r="M36" s="1177">
        <v>1295</v>
      </c>
      <c r="N36" s="1177">
        <v>413</v>
      </c>
      <c r="O36" s="715">
        <f t="shared" si="4"/>
        <v>2.0923667872616019</v>
      </c>
      <c r="P36" s="1184">
        <v>12839</v>
      </c>
      <c r="Q36" s="1079" t="s">
        <v>1807</v>
      </c>
      <c r="R36" s="715">
        <f t="shared" si="5"/>
        <v>76.048701298701303</v>
      </c>
      <c r="S36" s="1185">
        <v>616</v>
      </c>
      <c r="T36" s="1000"/>
      <c r="U36" s="832"/>
      <c r="V36" s="833"/>
    </row>
    <row r="37" spans="1:22" s="1117" customFormat="1" ht="16.5" customHeight="1">
      <c r="A37" s="819" t="s">
        <v>161</v>
      </c>
      <c r="B37" s="1002" t="s">
        <v>190</v>
      </c>
      <c r="C37" s="1180">
        <v>52993</v>
      </c>
      <c r="D37" s="771">
        <f t="shared" si="1"/>
        <v>124837</v>
      </c>
      <c r="E37" s="771">
        <f t="shared" si="2"/>
        <v>65588</v>
      </c>
      <c r="F37" s="771">
        <f t="shared" si="2"/>
        <v>59249</v>
      </c>
      <c r="G37" s="771">
        <f t="shared" si="6"/>
        <v>120864</v>
      </c>
      <c r="H37" s="1175">
        <v>62820</v>
      </c>
      <c r="I37" s="1175">
        <v>58044</v>
      </c>
      <c r="J37" s="819" t="s">
        <v>161</v>
      </c>
      <c r="K37" s="1002" t="s">
        <v>190</v>
      </c>
      <c r="L37" s="852">
        <f t="shared" si="3"/>
        <v>3973</v>
      </c>
      <c r="M37" s="1177">
        <v>2768</v>
      </c>
      <c r="N37" s="1177">
        <v>1205</v>
      </c>
      <c r="O37" s="715">
        <f t="shared" si="4"/>
        <v>2.3557262279923763</v>
      </c>
      <c r="P37" s="1184">
        <v>16166</v>
      </c>
      <c r="Q37" s="1079" t="s">
        <v>1807</v>
      </c>
      <c r="R37" s="715">
        <f t="shared" si="5"/>
        <v>276.80044345898006</v>
      </c>
      <c r="S37" s="1185">
        <v>451</v>
      </c>
      <c r="T37" s="1000"/>
      <c r="U37" s="832"/>
      <c r="V37" s="833"/>
    </row>
    <row r="38" spans="1:22" s="1117" customFormat="1" ht="16.5" customHeight="1">
      <c r="A38" s="819" t="s">
        <v>162</v>
      </c>
      <c r="B38" s="1002" t="s">
        <v>181</v>
      </c>
      <c r="C38" s="1180">
        <v>23504</v>
      </c>
      <c r="D38" s="771">
        <f t="shared" si="1"/>
        <v>49786</v>
      </c>
      <c r="E38" s="771">
        <f t="shared" si="2"/>
        <v>24481</v>
      </c>
      <c r="F38" s="771">
        <f t="shared" si="2"/>
        <v>25305</v>
      </c>
      <c r="G38" s="771">
        <f t="shared" si="6"/>
        <v>49253</v>
      </c>
      <c r="H38" s="1175">
        <v>24246</v>
      </c>
      <c r="I38" s="1175">
        <v>25007</v>
      </c>
      <c r="J38" s="819" t="s">
        <v>162</v>
      </c>
      <c r="K38" s="1002" t="s">
        <v>181</v>
      </c>
      <c r="L38" s="852">
        <f t="shared" si="3"/>
        <v>533</v>
      </c>
      <c r="M38" s="1177">
        <v>235</v>
      </c>
      <c r="N38" s="1177">
        <v>298</v>
      </c>
      <c r="O38" s="715">
        <f t="shared" si="4"/>
        <v>2.1181926480599045</v>
      </c>
      <c r="P38" s="1184">
        <v>15458</v>
      </c>
      <c r="Q38" s="1079" t="s">
        <v>1807</v>
      </c>
      <c r="R38" s="715">
        <f t="shared" si="5"/>
        <v>75.319213313161882</v>
      </c>
      <c r="S38" s="1185">
        <v>661</v>
      </c>
      <c r="T38" s="1000"/>
      <c r="U38" s="832"/>
      <c r="V38" s="833"/>
    </row>
    <row r="39" spans="1:22" s="1117" customFormat="1" ht="16.5" customHeight="1">
      <c r="A39" s="819" t="s">
        <v>163</v>
      </c>
      <c r="B39" s="1002" t="s">
        <v>191</v>
      </c>
      <c r="C39" s="1180">
        <v>16583</v>
      </c>
      <c r="D39" s="771">
        <f t="shared" si="1"/>
        <v>33561</v>
      </c>
      <c r="E39" s="771">
        <f t="shared" si="2"/>
        <v>16661</v>
      </c>
      <c r="F39" s="771">
        <f t="shared" si="2"/>
        <v>16900</v>
      </c>
      <c r="G39" s="771">
        <f t="shared" si="6"/>
        <v>33259</v>
      </c>
      <c r="H39" s="1175">
        <v>16550</v>
      </c>
      <c r="I39" s="1175">
        <v>16709</v>
      </c>
      <c r="J39" s="819" t="s">
        <v>163</v>
      </c>
      <c r="K39" s="1002" t="s">
        <v>191</v>
      </c>
      <c r="L39" s="852">
        <f t="shared" si="3"/>
        <v>302</v>
      </c>
      <c r="M39" s="1177">
        <v>111</v>
      </c>
      <c r="N39" s="1177">
        <v>191</v>
      </c>
      <c r="O39" s="715">
        <f t="shared" si="4"/>
        <v>2.0238195742627991</v>
      </c>
      <c r="P39" s="1184">
        <v>10946</v>
      </c>
      <c r="Q39" s="1079" t="s">
        <v>1807</v>
      </c>
      <c r="R39" s="715">
        <f t="shared" si="5"/>
        <v>27.920965058236273</v>
      </c>
      <c r="S39" s="1185">
        <v>1202</v>
      </c>
      <c r="T39" s="1000"/>
      <c r="U39" s="832"/>
      <c r="V39" s="833"/>
    </row>
    <row r="40" spans="1:22" s="1117" customFormat="1" ht="16.5" customHeight="1">
      <c r="A40" s="819" t="s">
        <v>164</v>
      </c>
      <c r="B40" s="1002" t="s">
        <v>182</v>
      </c>
      <c r="C40" s="1180">
        <v>25148</v>
      </c>
      <c r="D40" s="771">
        <f t="shared" si="1"/>
        <v>52337</v>
      </c>
      <c r="E40" s="771">
        <f t="shared" si="2"/>
        <v>26636</v>
      </c>
      <c r="F40" s="771">
        <f t="shared" si="2"/>
        <v>25701</v>
      </c>
      <c r="G40" s="771">
        <f t="shared" si="6"/>
        <v>50974</v>
      </c>
      <c r="H40" s="1175">
        <v>25463</v>
      </c>
      <c r="I40" s="1175">
        <v>25511</v>
      </c>
      <c r="J40" s="819" t="s">
        <v>164</v>
      </c>
      <c r="K40" s="1002" t="s">
        <v>182</v>
      </c>
      <c r="L40" s="852">
        <f t="shared" si="3"/>
        <v>1363</v>
      </c>
      <c r="M40" s="1177">
        <v>1173</v>
      </c>
      <c r="N40" s="1177">
        <v>190</v>
      </c>
      <c r="O40" s="715">
        <f t="shared" si="4"/>
        <v>2.0811595355495465</v>
      </c>
      <c r="P40" s="1184">
        <v>12854</v>
      </c>
      <c r="Q40" s="1079" t="s">
        <v>1807</v>
      </c>
      <c r="R40" s="715">
        <f t="shared" si="5"/>
        <v>52.865656565656565</v>
      </c>
      <c r="S40" s="1185">
        <v>990</v>
      </c>
      <c r="T40" s="1000"/>
      <c r="U40" s="832"/>
      <c r="V40" s="833"/>
    </row>
    <row r="41" spans="1:22" s="1117" customFormat="1" ht="16.5" customHeight="1" thickBot="1">
      <c r="A41" s="819" t="s">
        <v>165</v>
      </c>
      <c r="B41" s="1003" t="s">
        <v>192</v>
      </c>
      <c r="C41" s="1181">
        <v>5435</v>
      </c>
      <c r="D41" s="1082">
        <f t="shared" si="1"/>
        <v>10126</v>
      </c>
      <c r="E41" s="1082">
        <f t="shared" si="2"/>
        <v>5567</v>
      </c>
      <c r="F41" s="1082">
        <f t="shared" si="2"/>
        <v>4559</v>
      </c>
      <c r="G41" s="1082">
        <f t="shared" si="6"/>
        <v>9975</v>
      </c>
      <c r="H41" s="1176">
        <v>5441</v>
      </c>
      <c r="I41" s="1176">
        <v>4534</v>
      </c>
      <c r="J41" s="1001" t="s">
        <v>165</v>
      </c>
      <c r="K41" s="1003" t="s">
        <v>192</v>
      </c>
      <c r="L41" s="1004">
        <f t="shared" si="3"/>
        <v>151</v>
      </c>
      <c r="M41" s="1178">
        <v>126</v>
      </c>
      <c r="N41" s="1178">
        <v>25</v>
      </c>
      <c r="O41" s="820">
        <f t="shared" si="4"/>
        <v>1.8631094756209752</v>
      </c>
      <c r="P41" s="1184">
        <v>2238</v>
      </c>
      <c r="Q41" s="1080" t="s">
        <v>1807</v>
      </c>
      <c r="R41" s="820">
        <f t="shared" si="5"/>
        <v>138.7123287671233</v>
      </c>
      <c r="S41" s="1186">
        <v>73</v>
      </c>
      <c r="T41" s="1000"/>
      <c r="U41" s="832"/>
      <c r="V41" s="833"/>
    </row>
    <row r="42" spans="1:22" s="1293" customFormat="1" ht="11.1" customHeight="1">
      <c r="A42" s="821" t="s">
        <v>1534</v>
      </c>
      <c r="B42" s="821"/>
      <c r="C42" s="1289"/>
      <c r="D42" s="821"/>
      <c r="E42" s="1289"/>
      <c r="F42" s="1290"/>
      <c r="G42" s="1291"/>
      <c r="H42" s="1291"/>
      <c r="I42" s="1290" t="s">
        <v>1809</v>
      </c>
      <c r="J42" s="821" t="s">
        <v>1534</v>
      </c>
      <c r="K42" s="1292"/>
      <c r="M42" s="1294"/>
      <c r="N42" s="1294"/>
      <c r="O42" s="1295"/>
      <c r="P42" s="1296"/>
      <c r="Q42" s="1296"/>
      <c r="R42" s="1295"/>
      <c r="S42" s="1290" t="s">
        <v>1810</v>
      </c>
    </row>
    <row r="43" spans="1:22" s="1293" customFormat="1" ht="11.1" customHeight="1">
      <c r="A43" s="822" t="s">
        <v>408</v>
      </c>
      <c r="B43" s="822"/>
      <c r="C43" s="1291"/>
      <c r="D43" s="822"/>
      <c r="E43" s="1291"/>
      <c r="G43" s="1291"/>
      <c r="H43" s="1291"/>
      <c r="I43" s="1297" t="s">
        <v>1094</v>
      </c>
      <c r="J43" s="822" t="s">
        <v>408</v>
      </c>
      <c r="K43" s="1298"/>
      <c r="M43" s="1291"/>
      <c r="P43" s="1299"/>
      <c r="Q43" s="1299"/>
      <c r="S43" s="1297" t="s">
        <v>1094</v>
      </c>
    </row>
    <row r="44" spans="1:22" s="1303" customFormat="1" ht="10.5">
      <c r="A44" s="1300" t="s">
        <v>1901</v>
      </c>
      <c r="B44" s="1300"/>
      <c r="C44" s="1301"/>
      <c r="D44" s="1300"/>
      <c r="E44" s="1301"/>
      <c r="F44" s="1302"/>
      <c r="G44" s="1301"/>
      <c r="H44" s="1301"/>
      <c r="I44" s="1301"/>
      <c r="J44" s="1300" t="s">
        <v>1902</v>
      </c>
      <c r="K44" s="1301"/>
      <c r="M44" s="1301"/>
      <c r="P44" s="1304"/>
      <c r="Q44" s="1304"/>
    </row>
    <row r="45" spans="1:22" s="1117" customFormat="1">
      <c r="C45" s="823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4"/>
      <c r="P45" s="767"/>
      <c r="Q45" s="767"/>
      <c r="R45" s="823"/>
      <c r="S45" s="825"/>
    </row>
    <row r="46" spans="1:22" s="1117" customFormat="1">
      <c r="A46" s="1117" t="s">
        <v>1013</v>
      </c>
      <c r="C46" s="823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4"/>
      <c r="P46" s="767"/>
      <c r="Q46" s="767"/>
      <c r="R46" s="823"/>
      <c r="S46" s="825"/>
    </row>
    <row r="47" spans="1:22" s="1117" customFormat="1">
      <c r="A47" s="798" t="s">
        <v>1014</v>
      </c>
      <c r="B47" s="798"/>
      <c r="C47" s="797"/>
      <c r="D47" s="798"/>
      <c r="E47" s="797"/>
      <c r="F47" s="797"/>
      <c r="G47" s="797"/>
      <c r="H47" s="797"/>
      <c r="I47" s="797"/>
      <c r="J47" s="797"/>
      <c r="K47" s="797"/>
      <c r="L47" s="797"/>
      <c r="M47" s="797"/>
      <c r="N47" s="797"/>
      <c r="O47" s="799"/>
      <c r="P47" s="800"/>
      <c r="Q47" s="800"/>
      <c r="R47" s="797"/>
      <c r="S47" s="801"/>
    </row>
    <row r="48" spans="1:22" s="1117" customFormat="1">
      <c r="A48" s="798"/>
      <c r="B48" s="798"/>
      <c r="C48" s="797"/>
      <c r="D48" s="798"/>
      <c r="E48" s="797"/>
      <c r="F48" s="797"/>
      <c r="G48" s="797"/>
      <c r="H48" s="797"/>
      <c r="I48" s="797"/>
      <c r="J48" s="797"/>
      <c r="K48" s="797"/>
      <c r="L48" s="797"/>
      <c r="M48" s="797"/>
      <c r="N48" s="797"/>
      <c r="O48" s="799"/>
      <c r="P48" s="800"/>
      <c r="Q48" s="800"/>
      <c r="R48" s="797"/>
      <c r="S48" s="801"/>
    </row>
    <row r="49" spans="1:19" s="1117" customFormat="1">
      <c r="A49" s="798"/>
      <c r="B49" s="798"/>
      <c r="C49" s="797"/>
      <c r="D49" s="798"/>
      <c r="E49" s="797"/>
      <c r="F49" s="797"/>
      <c r="G49" s="797"/>
      <c r="H49" s="797"/>
      <c r="I49" s="797"/>
      <c r="J49" s="797"/>
      <c r="K49" s="797"/>
      <c r="L49" s="823"/>
      <c r="M49" s="797"/>
      <c r="N49" s="797"/>
      <c r="O49" s="799"/>
      <c r="P49" s="800"/>
      <c r="Q49" s="800"/>
      <c r="R49" s="797"/>
      <c r="S49" s="801"/>
    </row>
    <row r="50" spans="1:19" s="1117" customFormat="1">
      <c r="A50" s="798"/>
      <c r="B50" s="798"/>
      <c r="C50" s="797"/>
      <c r="D50" s="798"/>
      <c r="E50" s="797"/>
      <c r="F50" s="797"/>
      <c r="G50" s="797"/>
      <c r="H50" s="797"/>
      <c r="I50" s="797"/>
      <c r="J50" s="797"/>
      <c r="K50" s="797"/>
      <c r="L50" s="823"/>
      <c r="M50" s="797"/>
      <c r="N50" s="797"/>
      <c r="O50" s="799"/>
      <c r="P50" s="800"/>
      <c r="Q50" s="800"/>
      <c r="R50" s="797"/>
      <c r="S50" s="801"/>
    </row>
    <row r="51" spans="1:19" s="1117" customFormat="1">
      <c r="A51" s="798"/>
      <c r="B51" s="798"/>
      <c r="C51" s="797"/>
      <c r="D51" s="798"/>
      <c r="E51" s="797"/>
      <c r="F51" s="797"/>
      <c r="G51" s="797"/>
      <c r="H51" s="797"/>
      <c r="I51" s="797"/>
      <c r="J51" s="797"/>
      <c r="K51" s="797"/>
      <c r="L51" s="797"/>
      <c r="M51" s="823"/>
      <c r="N51" s="797"/>
      <c r="O51" s="799"/>
      <c r="P51" s="800"/>
      <c r="Q51" s="800"/>
      <c r="R51" s="797"/>
      <c r="S51" s="801"/>
    </row>
    <row r="52" spans="1:19" s="1117" customFormat="1">
      <c r="A52" s="798"/>
      <c r="B52" s="798"/>
      <c r="C52" s="797"/>
      <c r="D52" s="798"/>
      <c r="E52" s="797"/>
      <c r="F52" s="797"/>
      <c r="G52" s="797"/>
      <c r="H52" s="797"/>
      <c r="I52" s="797"/>
      <c r="J52" s="797"/>
      <c r="K52" s="797"/>
      <c r="L52" s="797"/>
      <c r="M52" s="823"/>
      <c r="N52" s="797"/>
      <c r="O52" s="799"/>
      <c r="P52" s="800"/>
      <c r="Q52" s="800"/>
      <c r="R52" s="797"/>
      <c r="S52" s="801"/>
    </row>
    <row r="53" spans="1:19" s="1117" customFormat="1">
      <c r="A53" s="798"/>
      <c r="B53" s="798"/>
      <c r="C53" s="797"/>
      <c r="D53" s="798"/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9"/>
      <c r="P53" s="800"/>
      <c r="Q53" s="800"/>
      <c r="R53" s="797"/>
      <c r="S53" s="801"/>
    </row>
    <row r="54" spans="1:19" s="1117" customFormat="1">
      <c r="A54" s="798"/>
      <c r="B54" s="798"/>
      <c r="C54" s="797"/>
      <c r="D54" s="798"/>
      <c r="E54" s="797"/>
      <c r="F54" s="797"/>
      <c r="G54" s="797"/>
      <c r="H54" s="797"/>
      <c r="I54" s="797"/>
      <c r="J54" s="797"/>
      <c r="K54" s="797"/>
      <c r="L54" s="797"/>
      <c r="M54" s="797"/>
      <c r="N54" s="797"/>
      <c r="O54" s="799"/>
      <c r="P54" s="800"/>
      <c r="Q54" s="800"/>
      <c r="R54" s="797"/>
      <c r="S54" s="801"/>
    </row>
    <row r="55" spans="1:19" s="1117" customFormat="1">
      <c r="A55" s="798"/>
      <c r="B55" s="798"/>
      <c r="C55" s="797"/>
      <c r="D55" s="798"/>
      <c r="E55" s="797"/>
      <c r="F55" s="797"/>
      <c r="G55" s="797"/>
      <c r="H55" s="797"/>
      <c r="I55" s="797"/>
      <c r="J55" s="797"/>
      <c r="K55" s="797"/>
      <c r="L55" s="797"/>
      <c r="M55" s="797"/>
      <c r="N55" s="797"/>
      <c r="O55" s="799"/>
      <c r="P55" s="800"/>
      <c r="Q55" s="800"/>
      <c r="R55" s="797"/>
      <c r="S55" s="801"/>
    </row>
    <row r="56" spans="1:19" s="1117" customFormat="1">
      <c r="A56" s="798"/>
      <c r="B56" s="798"/>
      <c r="C56" s="797"/>
      <c r="D56" s="798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9"/>
      <c r="P56" s="800"/>
      <c r="Q56" s="800"/>
      <c r="R56" s="797"/>
      <c r="S56" s="801"/>
    </row>
    <row r="57" spans="1:19" s="1117" customFormat="1">
      <c r="A57" s="798"/>
      <c r="B57" s="798"/>
      <c r="C57" s="797"/>
      <c r="D57" s="798"/>
      <c r="E57" s="797"/>
      <c r="F57" s="797"/>
      <c r="G57" s="797"/>
      <c r="H57" s="797"/>
      <c r="I57" s="797"/>
      <c r="J57" s="797"/>
      <c r="K57" s="797"/>
      <c r="L57" s="797"/>
      <c r="M57" s="797"/>
      <c r="N57" s="797"/>
      <c r="O57" s="799"/>
      <c r="P57" s="800"/>
      <c r="Q57" s="800"/>
      <c r="R57" s="797"/>
      <c r="S57" s="801"/>
    </row>
    <row r="58" spans="1:19" s="1117" customFormat="1">
      <c r="A58" s="798"/>
      <c r="B58" s="798"/>
      <c r="C58" s="797"/>
      <c r="D58" s="798"/>
      <c r="E58" s="797"/>
      <c r="F58" s="797"/>
      <c r="G58" s="797"/>
      <c r="H58" s="797"/>
      <c r="I58" s="797"/>
      <c r="J58" s="797"/>
      <c r="K58" s="797"/>
      <c r="L58" s="797"/>
      <c r="M58" s="797"/>
      <c r="N58" s="797"/>
      <c r="O58" s="799"/>
      <c r="P58" s="800"/>
      <c r="Q58" s="800"/>
      <c r="R58" s="797"/>
      <c r="S58" s="801"/>
    </row>
    <row r="59" spans="1:19" s="1117" customFormat="1">
      <c r="A59" s="798"/>
      <c r="B59" s="798"/>
      <c r="C59" s="797"/>
      <c r="D59" s="798"/>
      <c r="E59" s="797"/>
      <c r="F59" s="797"/>
      <c r="G59" s="797"/>
      <c r="H59" s="797"/>
      <c r="I59" s="797"/>
      <c r="J59" s="797"/>
      <c r="K59" s="797"/>
      <c r="L59" s="797"/>
      <c r="M59" s="797"/>
      <c r="N59" s="797"/>
      <c r="O59" s="799"/>
      <c r="P59" s="800"/>
      <c r="Q59" s="800"/>
      <c r="R59" s="797"/>
      <c r="S59" s="801"/>
    </row>
    <row r="60" spans="1:19" s="1117" customFormat="1">
      <c r="A60" s="798"/>
      <c r="B60" s="798"/>
      <c r="C60" s="797"/>
      <c r="D60" s="798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9"/>
      <c r="P60" s="800"/>
      <c r="Q60" s="800"/>
      <c r="R60" s="797"/>
      <c r="S60" s="801"/>
    </row>
    <row r="61" spans="1:19" s="1117" customFormat="1">
      <c r="A61" s="798"/>
      <c r="B61" s="798"/>
      <c r="C61" s="797"/>
      <c r="D61" s="798"/>
      <c r="E61" s="797"/>
      <c r="F61" s="797"/>
      <c r="G61" s="797"/>
      <c r="H61" s="797"/>
      <c r="I61" s="797"/>
      <c r="J61" s="797"/>
      <c r="K61" s="797"/>
      <c r="L61" s="797"/>
      <c r="M61" s="797"/>
      <c r="N61" s="797"/>
      <c r="O61" s="799"/>
      <c r="P61" s="800"/>
      <c r="Q61" s="800"/>
      <c r="R61" s="797"/>
      <c r="S61" s="801"/>
    </row>
    <row r="62" spans="1:19" s="1117" customFormat="1">
      <c r="A62" s="798"/>
      <c r="B62" s="798"/>
      <c r="C62" s="797"/>
      <c r="D62" s="798"/>
      <c r="E62" s="797"/>
      <c r="F62" s="797"/>
      <c r="G62" s="797"/>
      <c r="H62" s="797"/>
      <c r="I62" s="797"/>
      <c r="J62" s="797"/>
      <c r="K62" s="797"/>
      <c r="L62" s="797"/>
      <c r="M62" s="797"/>
      <c r="N62" s="797"/>
      <c r="O62" s="799"/>
      <c r="P62" s="800"/>
      <c r="Q62" s="800"/>
      <c r="R62" s="797"/>
      <c r="S62" s="801"/>
    </row>
    <row r="63" spans="1:19" s="1117" customFormat="1">
      <c r="A63" s="798"/>
      <c r="B63" s="798"/>
      <c r="C63" s="797"/>
      <c r="D63" s="798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9"/>
      <c r="P63" s="800"/>
      <c r="Q63" s="800"/>
      <c r="R63" s="797"/>
      <c r="S63" s="801"/>
    </row>
    <row r="64" spans="1:19" s="1117" customFormat="1">
      <c r="A64" s="798"/>
      <c r="B64" s="798"/>
      <c r="C64" s="797"/>
      <c r="D64" s="798"/>
      <c r="E64" s="797"/>
      <c r="F64" s="797"/>
      <c r="G64" s="797"/>
      <c r="H64" s="797"/>
      <c r="I64" s="797"/>
      <c r="J64" s="797"/>
      <c r="K64" s="797"/>
      <c r="L64" s="797"/>
      <c r="M64" s="797"/>
      <c r="N64" s="797"/>
      <c r="O64" s="799"/>
      <c r="P64" s="800"/>
      <c r="Q64" s="800"/>
      <c r="R64" s="797"/>
      <c r="S64" s="801"/>
    </row>
    <row r="65" spans="1:19" s="1117" customFormat="1">
      <c r="A65" s="798"/>
      <c r="B65" s="798"/>
      <c r="C65" s="797"/>
      <c r="D65" s="798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799"/>
      <c r="P65" s="800"/>
      <c r="Q65" s="800"/>
      <c r="R65" s="797"/>
      <c r="S65" s="801"/>
    </row>
    <row r="66" spans="1:19" s="1117" customFormat="1">
      <c r="A66" s="798"/>
      <c r="B66" s="798"/>
      <c r="C66" s="797"/>
      <c r="D66" s="798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9"/>
      <c r="P66" s="800"/>
      <c r="Q66" s="800"/>
      <c r="R66" s="797"/>
      <c r="S66" s="801"/>
    </row>
    <row r="67" spans="1:19" s="1117" customFormat="1">
      <c r="A67" s="798"/>
      <c r="B67" s="798"/>
      <c r="C67" s="797"/>
      <c r="D67" s="798"/>
      <c r="E67" s="797"/>
      <c r="F67" s="797"/>
      <c r="G67" s="797"/>
      <c r="H67" s="797"/>
      <c r="I67" s="797"/>
      <c r="J67" s="797"/>
      <c r="K67" s="797"/>
      <c r="L67" s="797"/>
      <c r="M67" s="797"/>
      <c r="N67" s="797"/>
      <c r="O67" s="799"/>
      <c r="P67" s="800"/>
      <c r="Q67" s="800"/>
      <c r="R67" s="797"/>
      <c r="S67" s="801"/>
    </row>
    <row r="68" spans="1:19" s="1117" customFormat="1">
      <c r="A68" s="798"/>
      <c r="B68" s="798"/>
      <c r="C68" s="797"/>
      <c r="D68" s="798"/>
      <c r="E68" s="797"/>
      <c r="F68" s="797"/>
      <c r="G68" s="797"/>
      <c r="H68" s="797"/>
      <c r="I68" s="797"/>
      <c r="J68" s="797"/>
      <c r="K68" s="797"/>
      <c r="L68" s="797"/>
      <c r="M68" s="797"/>
      <c r="N68" s="797"/>
      <c r="O68" s="799"/>
      <c r="P68" s="800"/>
      <c r="Q68" s="800"/>
      <c r="R68" s="797"/>
      <c r="S68" s="801"/>
    </row>
    <row r="69" spans="1:19" s="1117" customFormat="1">
      <c r="A69" s="798"/>
      <c r="B69" s="798"/>
      <c r="C69" s="797"/>
      <c r="D69" s="798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9"/>
      <c r="P69" s="800"/>
      <c r="Q69" s="800"/>
      <c r="R69" s="797"/>
      <c r="S69" s="801"/>
    </row>
    <row r="70" spans="1:19" s="1117" customFormat="1">
      <c r="A70" s="798"/>
      <c r="B70" s="798"/>
      <c r="C70" s="797"/>
      <c r="D70" s="798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799"/>
      <c r="P70" s="800"/>
      <c r="Q70" s="800"/>
      <c r="R70" s="797"/>
      <c r="S70" s="801"/>
    </row>
    <row r="71" spans="1:19" s="1117" customFormat="1">
      <c r="A71" s="798"/>
      <c r="B71" s="798"/>
      <c r="C71" s="797"/>
      <c r="D71" s="798"/>
      <c r="E71" s="797"/>
      <c r="F71" s="797"/>
      <c r="G71" s="797"/>
      <c r="H71" s="797"/>
      <c r="I71" s="797"/>
      <c r="J71" s="797"/>
      <c r="K71" s="797"/>
      <c r="L71" s="797"/>
      <c r="M71" s="797"/>
      <c r="N71" s="797"/>
      <c r="O71" s="799"/>
      <c r="P71" s="800"/>
      <c r="Q71" s="800"/>
      <c r="R71" s="797"/>
      <c r="S71" s="801"/>
    </row>
    <row r="72" spans="1:19" s="1117" customFormat="1">
      <c r="A72" s="798"/>
      <c r="B72" s="798"/>
      <c r="C72" s="797"/>
      <c r="D72" s="798"/>
      <c r="E72" s="797"/>
      <c r="F72" s="797"/>
      <c r="G72" s="797"/>
      <c r="H72" s="797"/>
      <c r="I72" s="797"/>
      <c r="J72" s="797"/>
      <c r="K72" s="797"/>
      <c r="L72" s="797"/>
      <c r="M72" s="797"/>
      <c r="N72" s="797"/>
      <c r="O72" s="799"/>
      <c r="P72" s="800"/>
      <c r="Q72" s="800"/>
      <c r="R72" s="797"/>
      <c r="S72" s="801"/>
    </row>
    <row r="73" spans="1:19" s="1117" customFormat="1">
      <c r="A73" s="798"/>
      <c r="B73" s="798"/>
      <c r="C73" s="797"/>
      <c r="D73" s="798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9"/>
      <c r="P73" s="800"/>
      <c r="Q73" s="800"/>
      <c r="R73" s="797"/>
      <c r="S73" s="801"/>
    </row>
    <row r="74" spans="1:19" s="1117" customFormat="1">
      <c r="A74" s="798"/>
      <c r="B74" s="798"/>
      <c r="C74" s="797"/>
      <c r="D74" s="798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9"/>
      <c r="P74" s="800"/>
      <c r="Q74" s="800"/>
      <c r="R74" s="797"/>
      <c r="S74" s="801"/>
    </row>
    <row r="75" spans="1:19" s="1117" customFormat="1">
      <c r="A75" s="798"/>
      <c r="B75" s="798"/>
      <c r="C75" s="797"/>
      <c r="D75" s="798"/>
      <c r="E75" s="797"/>
      <c r="F75" s="797"/>
      <c r="G75" s="797"/>
      <c r="H75" s="797"/>
      <c r="I75" s="797"/>
      <c r="J75" s="797"/>
      <c r="K75" s="797"/>
      <c r="L75" s="797"/>
      <c r="M75" s="797"/>
      <c r="N75" s="797"/>
      <c r="O75" s="799"/>
      <c r="P75" s="800"/>
      <c r="Q75" s="800"/>
      <c r="R75" s="797"/>
      <c r="S75" s="801"/>
    </row>
    <row r="76" spans="1:19" s="1117" customFormat="1">
      <c r="A76" s="798"/>
      <c r="B76" s="798"/>
      <c r="C76" s="797"/>
      <c r="D76" s="798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9"/>
      <c r="P76" s="800"/>
      <c r="Q76" s="800"/>
      <c r="R76" s="797"/>
      <c r="S76" s="801"/>
    </row>
    <row r="77" spans="1:19" s="1117" customFormat="1">
      <c r="A77" s="798"/>
      <c r="B77" s="798"/>
      <c r="C77" s="797"/>
      <c r="D77" s="798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9"/>
      <c r="P77" s="800"/>
      <c r="Q77" s="800"/>
      <c r="R77" s="797"/>
      <c r="S77" s="801"/>
    </row>
    <row r="78" spans="1:19" s="1117" customFormat="1">
      <c r="A78" s="798"/>
      <c r="B78" s="798"/>
      <c r="C78" s="797"/>
      <c r="D78" s="798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9"/>
      <c r="P78" s="800"/>
      <c r="Q78" s="800"/>
      <c r="R78" s="797"/>
      <c r="S78" s="801"/>
    </row>
    <row r="79" spans="1:19" s="1117" customFormat="1">
      <c r="A79" s="798"/>
      <c r="B79" s="798"/>
      <c r="C79" s="797"/>
      <c r="D79" s="798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9"/>
      <c r="P79" s="800"/>
      <c r="Q79" s="800"/>
      <c r="R79" s="797"/>
      <c r="S79" s="801"/>
    </row>
    <row r="80" spans="1:19" s="1117" customFormat="1">
      <c r="A80" s="798"/>
      <c r="B80" s="798"/>
      <c r="C80" s="797"/>
      <c r="D80" s="798"/>
      <c r="E80" s="797"/>
      <c r="F80" s="797"/>
      <c r="G80" s="797"/>
      <c r="H80" s="797"/>
      <c r="I80" s="797"/>
      <c r="J80" s="797"/>
      <c r="K80" s="797"/>
      <c r="L80" s="797"/>
      <c r="M80" s="797"/>
      <c r="N80" s="797"/>
      <c r="O80" s="799"/>
      <c r="P80" s="800"/>
      <c r="Q80" s="800"/>
      <c r="R80" s="797"/>
      <c r="S80" s="801"/>
    </row>
    <row r="81" spans="1:19" s="1117" customFormat="1">
      <c r="A81" s="798"/>
      <c r="B81" s="798"/>
      <c r="C81" s="797"/>
      <c r="D81" s="798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9"/>
      <c r="P81" s="800"/>
      <c r="Q81" s="800"/>
      <c r="R81" s="797"/>
      <c r="S81" s="801"/>
    </row>
    <row r="82" spans="1:19" s="1117" customFormat="1">
      <c r="A82" s="798"/>
      <c r="B82" s="798"/>
      <c r="C82" s="797"/>
      <c r="D82" s="798"/>
      <c r="E82" s="797"/>
      <c r="F82" s="797"/>
      <c r="G82" s="797"/>
      <c r="H82" s="797"/>
      <c r="I82" s="797"/>
      <c r="J82" s="797"/>
      <c r="K82" s="797"/>
      <c r="L82" s="797"/>
      <c r="M82" s="797"/>
      <c r="N82" s="797"/>
      <c r="O82" s="799"/>
      <c r="P82" s="800"/>
      <c r="Q82" s="800"/>
      <c r="R82" s="797"/>
      <c r="S82" s="801"/>
    </row>
    <row r="83" spans="1:19" s="1117" customFormat="1">
      <c r="A83" s="798"/>
      <c r="B83" s="798"/>
      <c r="C83" s="797"/>
      <c r="D83" s="798"/>
      <c r="E83" s="797"/>
      <c r="F83" s="797"/>
      <c r="G83" s="797"/>
      <c r="H83" s="797"/>
      <c r="I83" s="797"/>
      <c r="J83" s="797"/>
      <c r="K83" s="797"/>
      <c r="L83" s="797"/>
      <c r="M83" s="797"/>
      <c r="N83" s="797"/>
      <c r="O83" s="799"/>
      <c r="P83" s="800"/>
      <c r="Q83" s="800"/>
      <c r="R83" s="797"/>
      <c r="S83" s="801"/>
    </row>
    <row r="84" spans="1:19" s="1117" customFormat="1">
      <c r="A84" s="798"/>
      <c r="B84" s="798"/>
      <c r="C84" s="797"/>
      <c r="D84" s="798"/>
      <c r="E84" s="797"/>
      <c r="F84" s="797"/>
      <c r="G84" s="797"/>
      <c r="H84" s="797"/>
      <c r="I84" s="797"/>
      <c r="J84" s="797"/>
      <c r="K84" s="797"/>
      <c r="L84" s="797"/>
      <c r="M84" s="797"/>
      <c r="N84" s="797"/>
      <c r="O84" s="799"/>
      <c r="P84" s="800"/>
      <c r="Q84" s="800"/>
      <c r="R84" s="797"/>
      <c r="S84" s="801"/>
    </row>
    <row r="85" spans="1:19" s="1117" customFormat="1">
      <c r="A85" s="798"/>
      <c r="B85" s="798"/>
      <c r="C85" s="797"/>
      <c r="D85" s="798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9"/>
      <c r="P85" s="800"/>
      <c r="Q85" s="800"/>
      <c r="R85" s="797"/>
      <c r="S85" s="801"/>
    </row>
    <row r="86" spans="1:19" s="1117" customFormat="1">
      <c r="A86" s="798"/>
      <c r="B86" s="798"/>
      <c r="C86" s="797"/>
      <c r="D86" s="798"/>
      <c r="E86" s="797"/>
      <c r="F86" s="797"/>
      <c r="G86" s="797"/>
      <c r="H86" s="797"/>
      <c r="I86" s="797"/>
      <c r="J86" s="797"/>
      <c r="K86" s="797"/>
      <c r="L86" s="797"/>
      <c r="M86" s="797"/>
      <c r="N86" s="797"/>
      <c r="O86" s="799"/>
      <c r="P86" s="800"/>
      <c r="Q86" s="800"/>
      <c r="R86" s="797"/>
      <c r="S86" s="801"/>
    </row>
    <row r="87" spans="1:19" s="1117" customFormat="1">
      <c r="A87" s="798"/>
      <c r="B87" s="798"/>
      <c r="C87" s="797"/>
      <c r="D87" s="798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799"/>
      <c r="P87" s="800"/>
      <c r="Q87" s="800"/>
      <c r="R87" s="797"/>
      <c r="S87" s="801"/>
    </row>
    <row r="88" spans="1:19" s="1117" customFormat="1">
      <c r="A88" s="798"/>
      <c r="B88" s="798"/>
      <c r="C88" s="797"/>
      <c r="D88" s="798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9"/>
      <c r="P88" s="800"/>
      <c r="Q88" s="800"/>
      <c r="R88" s="797"/>
      <c r="S88" s="801"/>
    </row>
    <row r="89" spans="1:19" s="1117" customFormat="1">
      <c r="A89" s="798"/>
      <c r="B89" s="798"/>
      <c r="C89" s="797"/>
      <c r="D89" s="798"/>
      <c r="E89" s="797"/>
      <c r="F89" s="797"/>
      <c r="G89" s="797"/>
      <c r="H89" s="797"/>
      <c r="I89" s="797"/>
      <c r="J89" s="797"/>
      <c r="K89" s="797"/>
      <c r="L89" s="797"/>
      <c r="M89" s="797"/>
      <c r="N89" s="797"/>
      <c r="O89" s="799"/>
      <c r="P89" s="800"/>
      <c r="Q89" s="800"/>
      <c r="R89" s="797"/>
      <c r="S89" s="801"/>
    </row>
    <row r="90" spans="1:19" s="1117" customFormat="1">
      <c r="A90" s="798"/>
      <c r="B90" s="798"/>
      <c r="C90" s="797"/>
      <c r="D90" s="798"/>
      <c r="E90" s="797"/>
      <c r="F90" s="797"/>
      <c r="G90" s="797"/>
      <c r="H90" s="797"/>
      <c r="I90" s="797"/>
      <c r="J90" s="797"/>
      <c r="K90" s="797"/>
      <c r="L90" s="797"/>
      <c r="M90" s="797"/>
      <c r="N90" s="797"/>
      <c r="O90" s="799"/>
      <c r="P90" s="800"/>
      <c r="Q90" s="800"/>
      <c r="R90" s="797"/>
      <c r="S90" s="801"/>
    </row>
    <row r="91" spans="1:19" s="1117" customFormat="1">
      <c r="A91" s="798"/>
      <c r="B91" s="798"/>
      <c r="C91" s="797"/>
      <c r="D91" s="798"/>
      <c r="E91" s="797"/>
      <c r="F91" s="797"/>
      <c r="G91" s="797"/>
      <c r="H91" s="797"/>
      <c r="I91" s="797"/>
      <c r="J91" s="797"/>
      <c r="K91" s="797"/>
      <c r="L91" s="797"/>
      <c r="M91" s="797"/>
      <c r="N91" s="797"/>
      <c r="O91" s="799"/>
      <c r="P91" s="800"/>
      <c r="Q91" s="800"/>
      <c r="R91" s="797"/>
      <c r="S91" s="801"/>
    </row>
    <row r="92" spans="1:19" s="1117" customFormat="1">
      <c r="A92" s="798"/>
      <c r="B92" s="798"/>
      <c r="C92" s="797"/>
      <c r="D92" s="798"/>
      <c r="E92" s="797"/>
      <c r="F92" s="797"/>
      <c r="G92" s="797"/>
      <c r="H92" s="797"/>
      <c r="I92" s="797"/>
      <c r="J92" s="797"/>
      <c r="K92" s="797"/>
      <c r="L92" s="797"/>
      <c r="M92" s="797"/>
      <c r="N92" s="797"/>
      <c r="O92" s="799"/>
      <c r="P92" s="800"/>
      <c r="Q92" s="800"/>
      <c r="R92" s="797"/>
      <c r="S92" s="801"/>
    </row>
    <row r="93" spans="1:19" s="1117" customFormat="1">
      <c r="A93" s="798"/>
      <c r="B93" s="798"/>
      <c r="C93" s="797"/>
      <c r="D93" s="798"/>
      <c r="E93" s="797"/>
      <c r="F93" s="797"/>
      <c r="G93" s="797"/>
      <c r="H93" s="797"/>
      <c r="I93" s="797"/>
      <c r="J93" s="797"/>
      <c r="K93" s="797"/>
      <c r="L93" s="797"/>
      <c r="M93" s="797"/>
      <c r="N93" s="797"/>
      <c r="O93" s="799"/>
      <c r="P93" s="800"/>
      <c r="Q93" s="800"/>
      <c r="R93" s="797"/>
      <c r="S93" s="801"/>
    </row>
    <row r="94" spans="1:19" s="1117" customFormat="1">
      <c r="A94" s="798"/>
      <c r="B94" s="798"/>
      <c r="C94" s="797"/>
      <c r="D94" s="798"/>
      <c r="E94" s="797"/>
      <c r="F94" s="797"/>
      <c r="G94" s="797"/>
      <c r="H94" s="797"/>
      <c r="I94" s="797"/>
      <c r="J94" s="797"/>
      <c r="K94" s="797"/>
      <c r="L94" s="797"/>
      <c r="M94" s="797"/>
      <c r="N94" s="797"/>
      <c r="O94" s="799"/>
      <c r="P94" s="800"/>
      <c r="Q94" s="800"/>
      <c r="R94" s="797"/>
      <c r="S94" s="801"/>
    </row>
    <row r="95" spans="1:19" s="1117" customFormat="1">
      <c r="A95" s="798"/>
      <c r="B95" s="798"/>
      <c r="C95" s="797"/>
      <c r="D95" s="798"/>
      <c r="E95" s="797"/>
      <c r="F95" s="797"/>
      <c r="G95" s="797"/>
      <c r="H95" s="797"/>
      <c r="I95" s="797"/>
      <c r="J95" s="797"/>
      <c r="K95" s="797"/>
      <c r="L95" s="797"/>
      <c r="M95" s="797"/>
      <c r="N95" s="797"/>
      <c r="O95" s="799"/>
      <c r="P95" s="800"/>
      <c r="Q95" s="800"/>
      <c r="R95" s="797"/>
      <c r="S95" s="801"/>
    </row>
    <row r="96" spans="1:19" s="1117" customFormat="1">
      <c r="A96" s="798"/>
      <c r="B96" s="798"/>
      <c r="C96" s="797"/>
      <c r="D96" s="798"/>
      <c r="E96" s="797"/>
      <c r="F96" s="797"/>
      <c r="G96" s="797"/>
      <c r="H96" s="797"/>
      <c r="I96" s="797"/>
      <c r="J96" s="797"/>
      <c r="K96" s="797"/>
      <c r="L96" s="797"/>
      <c r="M96" s="797"/>
      <c r="N96" s="797"/>
      <c r="O96" s="799"/>
      <c r="P96" s="800"/>
      <c r="Q96" s="800"/>
      <c r="R96" s="797"/>
      <c r="S96" s="801"/>
    </row>
    <row r="97" spans="1:19" s="1117" customFormat="1">
      <c r="A97" s="798"/>
      <c r="B97" s="798"/>
      <c r="C97" s="797"/>
      <c r="D97" s="798"/>
      <c r="E97" s="797"/>
      <c r="F97" s="797"/>
      <c r="G97" s="797"/>
      <c r="H97" s="797"/>
      <c r="I97" s="797"/>
      <c r="J97" s="797"/>
      <c r="K97" s="797"/>
      <c r="L97" s="797"/>
      <c r="M97" s="797"/>
      <c r="N97" s="797"/>
      <c r="O97" s="799"/>
      <c r="P97" s="800"/>
      <c r="Q97" s="800"/>
      <c r="R97" s="797"/>
      <c r="S97" s="801"/>
    </row>
  </sheetData>
  <sheetProtection selectLockedCells="1" selectUnlockedCells="1"/>
  <mergeCells count="41">
    <mergeCell ref="J17:K17"/>
    <mergeCell ref="J8:K12"/>
    <mergeCell ref="A13:B13"/>
    <mergeCell ref="A14:B14"/>
    <mergeCell ref="A17:B17"/>
    <mergeCell ref="A8:B12"/>
    <mergeCell ref="J13:K13"/>
    <mergeCell ref="J14:K14"/>
    <mergeCell ref="A15:B15"/>
    <mergeCell ref="J15:K15"/>
    <mergeCell ref="A16:B16"/>
    <mergeCell ref="J16:K16"/>
    <mergeCell ref="A3:I3"/>
    <mergeCell ref="A5:I5"/>
    <mergeCell ref="G8:I8"/>
    <mergeCell ref="G11:G12"/>
    <mergeCell ref="I11:I12"/>
    <mergeCell ref="C8:C12"/>
    <mergeCell ref="D8:F8"/>
    <mergeCell ref="H11:H12"/>
    <mergeCell ref="F11:F12"/>
    <mergeCell ref="D9:F10"/>
    <mergeCell ref="D11:D12"/>
    <mergeCell ref="E11:E12"/>
    <mergeCell ref="A4:I4"/>
    <mergeCell ref="G9:I10"/>
    <mergeCell ref="J3:O3"/>
    <mergeCell ref="P3:S3"/>
    <mergeCell ref="T8:T12"/>
    <mergeCell ref="L9:N10"/>
    <mergeCell ref="L11:L12"/>
    <mergeCell ref="P8:P12"/>
    <mergeCell ref="N11:N12"/>
    <mergeCell ref="S11:S12"/>
    <mergeCell ref="R8:S10"/>
    <mergeCell ref="O8:O12"/>
    <mergeCell ref="M11:M12"/>
    <mergeCell ref="L8:N8"/>
    <mergeCell ref="Q8:Q12"/>
    <mergeCell ref="J5:O5"/>
    <mergeCell ref="P5:S5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X536"/>
  <sheetViews>
    <sheetView view="pageBreakPreview" topLeftCell="A262" zoomScaleNormal="100" zoomScaleSheetLayoutView="100" workbookViewId="0">
      <selection activeCell="F256" sqref="F256"/>
    </sheetView>
  </sheetViews>
  <sheetFormatPr defaultRowHeight="14.25"/>
  <cols>
    <col min="1" max="1" width="15.375" style="912" customWidth="1"/>
    <col min="2" max="2" width="13.375" style="913" customWidth="1"/>
    <col min="3" max="3" width="13.375" style="914" customWidth="1"/>
    <col min="4" max="6" width="13.375" style="915" customWidth="1"/>
    <col min="7" max="7" width="11.875" style="915" customWidth="1"/>
    <col min="8" max="8" width="11.625" style="915" customWidth="1"/>
    <col min="9" max="11" width="10.625" style="915" customWidth="1"/>
    <col min="12" max="12" width="12.625" style="803" customWidth="1"/>
    <col min="13" max="13" width="14.375" style="916" customWidth="1"/>
    <col min="14" max="14" width="21.875" style="915" customWidth="1"/>
    <col min="15" max="15" width="10.75" style="915" customWidth="1"/>
    <col min="16" max="16384" width="9" style="915"/>
  </cols>
  <sheetData>
    <row r="1" spans="1:14" s="990" customFormat="1" ht="14.1" customHeight="1">
      <c r="A1" s="987" t="s">
        <v>1665</v>
      </c>
      <c r="B1" s="988"/>
      <c r="C1" s="989"/>
      <c r="L1" s="989"/>
      <c r="M1" s="1014" t="s">
        <v>1666</v>
      </c>
    </row>
    <row r="2" spans="1:14" s="839" customFormat="1" ht="14.1" customHeight="1">
      <c r="A2" s="836"/>
      <c r="B2" s="837"/>
      <c r="C2" s="838"/>
      <c r="L2" s="838"/>
      <c r="M2" s="840"/>
    </row>
    <row r="3" spans="1:14" s="841" customFormat="1" ht="20.100000000000001" customHeight="1">
      <c r="A3" s="1527" t="s">
        <v>12</v>
      </c>
      <c r="B3" s="1527"/>
      <c r="C3" s="1527"/>
      <c r="D3" s="1527"/>
      <c r="E3" s="1527"/>
      <c r="F3" s="1527"/>
      <c r="G3" s="1547" t="s">
        <v>34</v>
      </c>
      <c r="H3" s="1547"/>
      <c r="I3" s="1547"/>
      <c r="J3" s="1547"/>
      <c r="K3" s="1547"/>
      <c r="L3" s="1547"/>
      <c r="M3" s="1547"/>
    </row>
    <row r="4" spans="1:14" s="843" customFormat="1" ht="24" customHeight="1">
      <c r="A4" s="842"/>
      <c r="B4" s="1120"/>
      <c r="C4" s="1120"/>
      <c r="D4" s="842"/>
      <c r="E4" s="842"/>
      <c r="F4" s="1120"/>
      <c r="G4" s="1542"/>
      <c r="H4" s="1542"/>
      <c r="I4" s="1542"/>
      <c r="J4" s="1542"/>
      <c r="K4" s="1542"/>
      <c r="L4" s="1542"/>
      <c r="M4" s="1542"/>
    </row>
    <row r="5" spans="1:14" s="808" customFormat="1" ht="18" customHeight="1" thickBot="1">
      <c r="A5" s="807" t="s">
        <v>409</v>
      </c>
      <c r="B5" s="765"/>
      <c r="D5" s="765"/>
      <c r="E5" s="765"/>
      <c r="F5" s="765"/>
      <c r="G5" s="765"/>
      <c r="H5" s="765"/>
      <c r="I5" s="765"/>
      <c r="J5" s="765"/>
      <c r="K5" s="809"/>
      <c r="M5" s="809" t="s">
        <v>405</v>
      </c>
      <c r="N5" s="809"/>
    </row>
    <row r="6" spans="1:14" s="818" customFormat="1" ht="16.5" customHeight="1">
      <c r="A6" s="1535" t="s">
        <v>688</v>
      </c>
      <c r="B6" s="1538" t="s">
        <v>410</v>
      </c>
      <c r="C6" s="1544" t="s">
        <v>1820</v>
      </c>
      <c r="D6" s="1545"/>
      <c r="E6" s="1545"/>
      <c r="F6" s="1545"/>
      <c r="G6" s="1482" t="s">
        <v>1820</v>
      </c>
      <c r="H6" s="1482"/>
      <c r="I6" s="1482"/>
      <c r="J6" s="1482"/>
      <c r="K6" s="1483"/>
      <c r="L6" s="1531" t="s">
        <v>1822</v>
      </c>
      <c r="M6" s="1528" t="s">
        <v>689</v>
      </c>
    </row>
    <row r="7" spans="1:14" s="818" customFormat="1" ht="16.5" customHeight="1">
      <c r="A7" s="1536"/>
      <c r="B7" s="1539"/>
      <c r="C7" s="1521" t="s">
        <v>1821</v>
      </c>
      <c r="D7" s="1523" t="s">
        <v>64</v>
      </c>
      <c r="E7" s="1524"/>
      <c r="F7" s="1521" t="s">
        <v>691</v>
      </c>
      <c r="G7" s="1523" t="s">
        <v>64</v>
      </c>
      <c r="H7" s="1524"/>
      <c r="I7" s="1521" t="s">
        <v>692</v>
      </c>
      <c r="J7" s="1523" t="s">
        <v>64</v>
      </c>
      <c r="K7" s="1524"/>
      <c r="L7" s="1532"/>
      <c r="M7" s="1529"/>
    </row>
    <row r="8" spans="1:14" s="818" customFormat="1" ht="26.45" customHeight="1">
      <c r="A8" s="1537"/>
      <c r="B8" s="1540"/>
      <c r="C8" s="1522"/>
      <c r="D8" s="844" t="s">
        <v>411</v>
      </c>
      <c r="E8" s="844" t="s">
        <v>412</v>
      </c>
      <c r="F8" s="1525"/>
      <c r="G8" s="845" t="s">
        <v>411</v>
      </c>
      <c r="H8" s="844" t="s">
        <v>412</v>
      </c>
      <c r="I8" s="1525"/>
      <c r="J8" s="844" t="s">
        <v>411</v>
      </c>
      <c r="K8" s="844" t="s">
        <v>412</v>
      </c>
      <c r="L8" s="1533"/>
      <c r="M8" s="1530"/>
    </row>
    <row r="9" spans="1:14" s="818" customFormat="1" ht="16.7" customHeight="1">
      <c r="A9" s="1118" t="s">
        <v>1019</v>
      </c>
      <c r="B9" s="771">
        <v>1139387</v>
      </c>
      <c r="C9" s="771">
        <v>2742939</v>
      </c>
      <c r="D9" s="771">
        <v>1382922</v>
      </c>
      <c r="E9" s="771">
        <v>1360017</v>
      </c>
      <c r="F9" s="771">
        <v>2699440</v>
      </c>
      <c r="G9" s="771">
        <v>1355951</v>
      </c>
      <c r="H9" s="771">
        <v>1343489</v>
      </c>
      <c r="I9" s="771">
        <v>43499</v>
      </c>
      <c r="J9" s="771">
        <v>26971</v>
      </c>
      <c r="K9" s="771">
        <v>16528</v>
      </c>
      <c r="L9" s="846">
        <v>452417</v>
      </c>
      <c r="M9" s="847" t="s">
        <v>1019</v>
      </c>
    </row>
    <row r="10" spans="1:14" s="818" customFormat="1" ht="16.7" customHeight="1">
      <c r="A10" s="1118" t="s">
        <v>1234</v>
      </c>
      <c r="B10" s="771">
        <v>1153559</v>
      </c>
      <c r="C10" s="771">
        <v>2748599</v>
      </c>
      <c r="D10" s="771">
        <v>1386564</v>
      </c>
      <c r="E10" s="771">
        <v>1362035</v>
      </c>
      <c r="F10" s="771">
        <v>2700794</v>
      </c>
      <c r="G10" s="771">
        <v>1356182</v>
      </c>
      <c r="H10" s="771">
        <v>1344612</v>
      </c>
      <c r="I10" s="771">
        <v>47805</v>
      </c>
      <c r="J10" s="771">
        <v>30382</v>
      </c>
      <c r="K10" s="771">
        <v>17423</v>
      </c>
      <c r="L10" s="846">
        <v>467352</v>
      </c>
      <c r="M10" s="847" t="s">
        <v>1234</v>
      </c>
    </row>
    <row r="11" spans="1:14" s="818" customFormat="1" ht="16.7" customHeight="1">
      <c r="A11" s="1118" t="s">
        <v>1232</v>
      </c>
      <c r="B11" s="771">
        <v>1169648</v>
      </c>
      <c r="C11" s="771">
        <v>2752591</v>
      </c>
      <c r="D11" s="771">
        <v>1388885</v>
      </c>
      <c r="E11" s="771">
        <v>1363706</v>
      </c>
      <c r="F11" s="771">
        <v>2702826</v>
      </c>
      <c r="G11" s="771">
        <v>1357306</v>
      </c>
      <c r="H11" s="771">
        <v>1345520</v>
      </c>
      <c r="I11" s="771">
        <v>49765</v>
      </c>
      <c r="J11" s="771">
        <v>31579</v>
      </c>
      <c r="K11" s="771">
        <v>18186</v>
      </c>
      <c r="L11" s="846">
        <v>479634</v>
      </c>
      <c r="M11" s="847" t="s">
        <v>1232</v>
      </c>
    </row>
    <row r="12" spans="1:14" s="818" customFormat="1" ht="16.7" customHeight="1">
      <c r="A12" s="1118" t="s">
        <v>1769</v>
      </c>
      <c r="B12" s="771">
        <v>1180643</v>
      </c>
      <c r="C12" s="771">
        <v>2751749</v>
      </c>
      <c r="D12" s="771">
        <v>1389260</v>
      </c>
      <c r="E12" s="771">
        <v>1362489</v>
      </c>
      <c r="F12" s="771">
        <v>2700398</v>
      </c>
      <c r="G12" s="771">
        <v>1356868</v>
      </c>
      <c r="H12" s="771">
        <v>1343530</v>
      </c>
      <c r="I12" s="771">
        <v>51351</v>
      </c>
      <c r="J12" s="771">
        <v>32392</v>
      </c>
      <c r="K12" s="771">
        <v>18959</v>
      </c>
      <c r="L12" s="846">
        <v>492417</v>
      </c>
      <c r="M12" s="847" t="s">
        <v>1769</v>
      </c>
    </row>
    <row r="13" spans="1:14" s="850" customFormat="1" ht="16.7" customHeight="1">
      <c r="A13" s="1187">
        <v>2017</v>
      </c>
      <c r="B13" s="848">
        <f t="shared" ref="B13:L13" si="0">SUM(B15,B58,B92,B117,B154,B193,B223,B242,B278,B295,B322,B333,B363,B374,B383,B404,B416,B427,B449,B460,B483,B496,B509)</f>
        <v>1193261</v>
      </c>
      <c r="C13" s="815">
        <f t="shared" si="0"/>
        <v>2745070</v>
      </c>
      <c r="D13" s="815">
        <f t="shared" si="0"/>
        <v>1386747</v>
      </c>
      <c r="E13" s="815">
        <f t="shared" si="0"/>
        <v>1358323</v>
      </c>
      <c r="F13" s="815">
        <f t="shared" si="0"/>
        <v>2691706</v>
      </c>
      <c r="G13" s="815">
        <f t="shared" si="0"/>
        <v>1353164</v>
      </c>
      <c r="H13" s="815">
        <f t="shared" si="0"/>
        <v>1338542</v>
      </c>
      <c r="I13" s="815">
        <f t="shared" si="0"/>
        <v>53364</v>
      </c>
      <c r="J13" s="815">
        <f t="shared" si="0"/>
        <v>33583</v>
      </c>
      <c r="K13" s="815">
        <f t="shared" si="0"/>
        <v>19781</v>
      </c>
      <c r="L13" s="849">
        <f t="shared" si="0"/>
        <v>512681</v>
      </c>
      <c r="M13" s="1188">
        <v>2017</v>
      </c>
    </row>
    <row r="14" spans="1:14" s="818" customFormat="1" ht="13.7" customHeight="1">
      <c r="A14" s="851"/>
      <c r="B14" s="852"/>
      <c r="C14" s="771"/>
      <c r="D14" s="771"/>
      <c r="E14" s="771"/>
      <c r="F14" s="771"/>
      <c r="G14" s="771"/>
      <c r="H14" s="771"/>
      <c r="I14" s="771"/>
      <c r="J14" s="771"/>
      <c r="K14" s="771"/>
      <c r="L14" s="849" t="s">
        <v>64</v>
      </c>
      <c r="M14" s="853"/>
    </row>
    <row r="15" spans="1:14" s="850" customFormat="1" ht="16.5" customHeight="1">
      <c r="A15" s="854" t="s">
        <v>143</v>
      </c>
      <c r="B15" s="855">
        <f>B17+B32</f>
        <v>214012</v>
      </c>
      <c r="C15" s="815">
        <f>D15+E15</f>
        <v>519216</v>
      </c>
      <c r="D15" s="815">
        <f>G15+J15</f>
        <v>262741</v>
      </c>
      <c r="E15" s="815">
        <f>H15+K15</f>
        <v>256475</v>
      </c>
      <c r="F15" s="815">
        <f>G15+H15</f>
        <v>513832</v>
      </c>
      <c r="G15" s="815">
        <f>+G17+G32</f>
        <v>259491</v>
      </c>
      <c r="H15" s="815">
        <f>+H17+H32</f>
        <v>254341</v>
      </c>
      <c r="I15" s="815">
        <f>J15+K15</f>
        <v>5384</v>
      </c>
      <c r="J15" s="815">
        <f>+J17+J32</f>
        <v>3250</v>
      </c>
      <c r="K15" s="815">
        <f>+K17+K32</f>
        <v>2134</v>
      </c>
      <c r="L15" s="849">
        <f>L17+L32</f>
        <v>72952</v>
      </c>
      <c r="M15" s="856" t="s">
        <v>167</v>
      </c>
    </row>
    <row r="16" spans="1:14" s="818" customFormat="1" ht="13.7" customHeight="1">
      <c r="A16" s="857"/>
      <c r="B16" s="858"/>
      <c r="C16" s="771"/>
      <c r="D16" s="771"/>
      <c r="E16" s="771"/>
      <c r="F16" s="771"/>
      <c r="G16" s="771"/>
      <c r="H16" s="771"/>
      <c r="I16" s="859"/>
      <c r="J16" s="859"/>
      <c r="K16" s="859"/>
      <c r="L16" s="849"/>
      <c r="M16" s="835"/>
    </row>
    <row r="17" spans="1:24" s="818" customFormat="1" ht="16.7" customHeight="1">
      <c r="A17" s="860" t="s">
        <v>1007</v>
      </c>
      <c r="B17" s="855">
        <f>SUM(B18:B31)</f>
        <v>103117</v>
      </c>
      <c r="C17" s="861">
        <f>SUM(C18:C31)</f>
        <v>245554</v>
      </c>
      <c r="D17" s="861">
        <f t="shared" ref="D17:K17" si="1">SUM(D18:D31)</f>
        <v>126577</v>
      </c>
      <c r="E17" s="861">
        <f t="shared" si="1"/>
        <v>118977</v>
      </c>
      <c r="F17" s="861">
        <f t="shared" si="1"/>
        <v>242469</v>
      </c>
      <c r="G17" s="861">
        <f t="shared" si="1"/>
        <v>124553</v>
      </c>
      <c r="H17" s="861">
        <f t="shared" si="1"/>
        <v>117916</v>
      </c>
      <c r="I17" s="861">
        <f t="shared" si="1"/>
        <v>3085</v>
      </c>
      <c r="J17" s="861">
        <f t="shared" si="1"/>
        <v>2024</v>
      </c>
      <c r="K17" s="861">
        <f t="shared" si="1"/>
        <v>1061</v>
      </c>
      <c r="L17" s="849">
        <f>SUM(L18:L31)</f>
        <v>33852</v>
      </c>
      <c r="M17" s="856" t="s">
        <v>777</v>
      </c>
      <c r="N17" s="1208"/>
    </row>
    <row r="18" spans="1:24" s="818" customFormat="1" ht="16.7" customHeight="1">
      <c r="A18" s="834" t="s">
        <v>1522</v>
      </c>
      <c r="B18" s="1193">
        <v>4729</v>
      </c>
      <c r="C18" s="771">
        <f>SUM(D18:E18)</f>
        <v>9067</v>
      </c>
      <c r="D18" s="771">
        <f>G18+J18</f>
        <v>4855</v>
      </c>
      <c r="E18" s="771">
        <f>H18+K18</f>
        <v>4212</v>
      </c>
      <c r="F18" s="859">
        <f>SUM(G18:H18)</f>
        <v>8400</v>
      </c>
      <c r="G18" s="1189">
        <v>4231</v>
      </c>
      <c r="H18" s="1189">
        <v>4169</v>
      </c>
      <c r="I18" s="859">
        <f>SUM(J18:K18)</f>
        <v>667</v>
      </c>
      <c r="J18" s="1190">
        <v>624</v>
      </c>
      <c r="K18" s="1190">
        <v>43</v>
      </c>
      <c r="L18" s="1191">
        <v>2799</v>
      </c>
      <c r="M18" s="835" t="s">
        <v>413</v>
      </c>
      <c r="N18" s="1209"/>
    </row>
    <row r="19" spans="1:24" s="818" customFormat="1" ht="16.7" customHeight="1">
      <c r="A19" s="834" t="s">
        <v>1523</v>
      </c>
      <c r="B19" s="1193">
        <v>12183</v>
      </c>
      <c r="C19" s="771">
        <f t="shared" ref="C19:C31" si="2">SUM(D19:E19)</f>
        <v>33595</v>
      </c>
      <c r="D19" s="771">
        <f t="shared" ref="D19:D31" si="3">G19+J19</f>
        <v>17113</v>
      </c>
      <c r="E19" s="771">
        <f t="shared" ref="E19:E31" si="4">H19+K19</f>
        <v>16482</v>
      </c>
      <c r="F19" s="859">
        <f t="shared" ref="F19:F31" si="5">SUM(G19:H19)</f>
        <v>33375</v>
      </c>
      <c r="G19" s="1189">
        <v>17004</v>
      </c>
      <c r="H19" s="1189">
        <v>16371</v>
      </c>
      <c r="I19" s="859">
        <f t="shared" ref="I19:I40" si="6">SUM(J19:K19)</f>
        <v>220</v>
      </c>
      <c r="J19" s="1190">
        <v>109</v>
      </c>
      <c r="K19" s="1190">
        <v>111</v>
      </c>
      <c r="L19" s="1191">
        <v>3342</v>
      </c>
      <c r="M19" s="835" t="s">
        <v>414</v>
      </c>
      <c r="N19" s="1209"/>
    </row>
    <row r="20" spans="1:24" s="818" customFormat="1" ht="16.7" customHeight="1">
      <c r="A20" s="834" t="s">
        <v>1524</v>
      </c>
      <c r="B20" s="1193">
        <v>23532</v>
      </c>
      <c r="C20" s="771">
        <f t="shared" si="2"/>
        <v>57370</v>
      </c>
      <c r="D20" s="771">
        <f t="shared" si="3"/>
        <v>30061</v>
      </c>
      <c r="E20" s="771">
        <f t="shared" si="4"/>
        <v>27309</v>
      </c>
      <c r="F20" s="859">
        <f t="shared" si="5"/>
        <v>56811</v>
      </c>
      <c r="G20" s="1189">
        <v>29798</v>
      </c>
      <c r="H20" s="1189">
        <v>27013</v>
      </c>
      <c r="I20" s="859">
        <f t="shared" si="6"/>
        <v>559</v>
      </c>
      <c r="J20" s="1190">
        <v>263</v>
      </c>
      <c r="K20" s="1190">
        <v>296</v>
      </c>
      <c r="L20" s="1191">
        <v>5135</v>
      </c>
      <c r="M20" s="835" t="s">
        <v>415</v>
      </c>
      <c r="N20" s="1209"/>
    </row>
    <row r="21" spans="1:24" s="818" customFormat="1" ht="16.7" customHeight="1">
      <c r="A21" s="834" t="s">
        <v>416</v>
      </c>
      <c r="B21" s="1193">
        <v>2030</v>
      </c>
      <c r="C21" s="771">
        <f t="shared" si="2"/>
        <v>4253</v>
      </c>
      <c r="D21" s="771">
        <f t="shared" si="3"/>
        <v>2283</v>
      </c>
      <c r="E21" s="771">
        <f t="shared" si="4"/>
        <v>1970</v>
      </c>
      <c r="F21" s="859">
        <f t="shared" si="5"/>
        <v>4041</v>
      </c>
      <c r="G21" s="1189">
        <v>2109</v>
      </c>
      <c r="H21" s="1189">
        <v>1932</v>
      </c>
      <c r="I21" s="859">
        <f t="shared" si="6"/>
        <v>212</v>
      </c>
      <c r="J21" s="1190">
        <v>174</v>
      </c>
      <c r="K21" s="1190">
        <v>38</v>
      </c>
      <c r="L21" s="1191">
        <v>1052</v>
      </c>
      <c r="M21" s="835" t="s">
        <v>417</v>
      </c>
      <c r="N21" s="1209"/>
    </row>
    <row r="22" spans="1:24" s="818" customFormat="1" ht="16.7" customHeight="1">
      <c r="A22" s="834" t="s">
        <v>418</v>
      </c>
      <c r="B22" s="1193">
        <v>4255</v>
      </c>
      <c r="C22" s="771">
        <f t="shared" si="2"/>
        <v>9665</v>
      </c>
      <c r="D22" s="771">
        <f t="shared" si="3"/>
        <v>4914</v>
      </c>
      <c r="E22" s="771">
        <f t="shared" si="4"/>
        <v>4751</v>
      </c>
      <c r="F22" s="859">
        <f t="shared" si="5"/>
        <v>9569</v>
      </c>
      <c r="G22" s="1189">
        <v>4854</v>
      </c>
      <c r="H22" s="1189">
        <v>4715</v>
      </c>
      <c r="I22" s="859">
        <f t="shared" si="6"/>
        <v>96</v>
      </c>
      <c r="J22" s="1190">
        <v>60</v>
      </c>
      <c r="K22" s="1190">
        <v>36</v>
      </c>
      <c r="L22" s="1191">
        <v>2129</v>
      </c>
      <c r="M22" s="835" t="s">
        <v>419</v>
      </c>
      <c r="N22" s="1209"/>
    </row>
    <row r="23" spans="1:24" s="818" customFormat="1" ht="16.7" customHeight="1">
      <c r="A23" s="834" t="s">
        <v>420</v>
      </c>
      <c r="B23" s="1193">
        <v>2503</v>
      </c>
      <c r="C23" s="771">
        <f t="shared" si="2"/>
        <v>4695</v>
      </c>
      <c r="D23" s="771">
        <f t="shared" si="3"/>
        <v>2337</v>
      </c>
      <c r="E23" s="771">
        <f t="shared" si="4"/>
        <v>2358</v>
      </c>
      <c r="F23" s="859">
        <f t="shared" si="5"/>
        <v>4522</v>
      </c>
      <c r="G23" s="1189">
        <v>2187</v>
      </c>
      <c r="H23" s="1189">
        <v>2335</v>
      </c>
      <c r="I23" s="859">
        <f t="shared" si="6"/>
        <v>173</v>
      </c>
      <c r="J23" s="1190">
        <v>150</v>
      </c>
      <c r="K23" s="1190">
        <v>23</v>
      </c>
      <c r="L23" s="1191">
        <v>1993</v>
      </c>
      <c r="M23" s="835" t="s">
        <v>421</v>
      </c>
      <c r="N23" s="1209"/>
    </row>
    <row r="24" spans="1:24" s="818" customFormat="1" ht="16.7" customHeight="1">
      <c r="A24" s="834" t="s">
        <v>1008</v>
      </c>
      <c r="B24" s="1193">
        <v>1155</v>
      </c>
      <c r="C24" s="771">
        <f t="shared" si="2"/>
        <v>2202</v>
      </c>
      <c r="D24" s="771">
        <f t="shared" si="3"/>
        <v>1102</v>
      </c>
      <c r="E24" s="771">
        <f t="shared" si="4"/>
        <v>1100</v>
      </c>
      <c r="F24" s="859">
        <f t="shared" si="5"/>
        <v>2100</v>
      </c>
      <c r="G24" s="1189">
        <v>1010</v>
      </c>
      <c r="H24" s="1189">
        <v>1090</v>
      </c>
      <c r="I24" s="859">
        <f t="shared" si="6"/>
        <v>102</v>
      </c>
      <c r="J24" s="1190">
        <v>92</v>
      </c>
      <c r="K24" s="1190">
        <v>10</v>
      </c>
      <c r="L24" s="1191">
        <v>834</v>
      </c>
      <c r="M24" s="835" t="s">
        <v>1823</v>
      </c>
      <c r="N24" s="1209"/>
    </row>
    <row r="25" spans="1:24" s="818" customFormat="1" ht="16.7" customHeight="1">
      <c r="A25" s="834" t="s">
        <v>1009</v>
      </c>
      <c r="B25" s="1193">
        <v>13218</v>
      </c>
      <c r="C25" s="771">
        <f t="shared" si="2"/>
        <v>27574</v>
      </c>
      <c r="D25" s="771">
        <f t="shared" si="3"/>
        <v>14195</v>
      </c>
      <c r="E25" s="771">
        <f t="shared" si="4"/>
        <v>13379</v>
      </c>
      <c r="F25" s="859">
        <f t="shared" si="5"/>
        <v>27417</v>
      </c>
      <c r="G25" s="1189">
        <v>14141</v>
      </c>
      <c r="H25" s="1189">
        <v>13276</v>
      </c>
      <c r="I25" s="859">
        <f t="shared" si="6"/>
        <v>157</v>
      </c>
      <c r="J25" s="1190">
        <v>54</v>
      </c>
      <c r="K25" s="1190">
        <v>103</v>
      </c>
      <c r="L25" s="1191">
        <v>4272</v>
      </c>
      <c r="M25" s="835" t="s">
        <v>778</v>
      </c>
      <c r="N25" s="1209"/>
    </row>
    <row r="26" spans="1:24" s="818" customFormat="1" ht="16.7" customHeight="1">
      <c r="A26" s="834" t="s">
        <v>1010</v>
      </c>
      <c r="B26" s="1193">
        <v>9907</v>
      </c>
      <c r="C26" s="771">
        <f t="shared" si="2"/>
        <v>19442</v>
      </c>
      <c r="D26" s="771">
        <f t="shared" si="3"/>
        <v>9942</v>
      </c>
      <c r="E26" s="771">
        <f t="shared" si="4"/>
        <v>9500</v>
      </c>
      <c r="F26" s="859">
        <f t="shared" si="5"/>
        <v>19318</v>
      </c>
      <c r="G26" s="1189">
        <v>9898</v>
      </c>
      <c r="H26" s="1189">
        <v>9420</v>
      </c>
      <c r="I26" s="859">
        <f t="shared" si="6"/>
        <v>124</v>
      </c>
      <c r="J26" s="1190">
        <v>44</v>
      </c>
      <c r="K26" s="1190">
        <v>80</v>
      </c>
      <c r="L26" s="1191">
        <v>3890</v>
      </c>
      <c r="M26" s="835" t="s">
        <v>779</v>
      </c>
      <c r="N26" s="1209"/>
    </row>
    <row r="27" spans="1:24" s="818" customFormat="1" ht="16.7" customHeight="1">
      <c r="A27" s="834" t="s">
        <v>422</v>
      </c>
      <c r="B27" s="1193">
        <v>6921</v>
      </c>
      <c r="C27" s="771">
        <f t="shared" si="2"/>
        <v>14495</v>
      </c>
      <c r="D27" s="771">
        <f t="shared" si="3"/>
        <v>7332</v>
      </c>
      <c r="E27" s="771">
        <f t="shared" si="4"/>
        <v>7163</v>
      </c>
      <c r="F27" s="859">
        <f t="shared" si="5"/>
        <v>14391</v>
      </c>
      <c r="G27" s="1189">
        <v>7266</v>
      </c>
      <c r="H27" s="1189">
        <v>7125</v>
      </c>
      <c r="I27" s="859">
        <f t="shared" si="6"/>
        <v>104</v>
      </c>
      <c r="J27" s="1190">
        <v>66</v>
      </c>
      <c r="K27" s="1190">
        <v>38</v>
      </c>
      <c r="L27" s="1191">
        <v>3264</v>
      </c>
      <c r="M27" s="835" t="s">
        <v>423</v>
      </c>
      <c r="N27" s="1209"/>
    </row>
    <row r="28" spans="1:24" s="818" customFormat="1" ht="16.7" customHeight="1">
      <c r="A28" s="834" t="s">
        <v>424</v>
      </c>
      <c r="B28" s="1193">
        <v>2682</v>
      </c>
      <c r="C28" s="771">
        <f t="shared" si="2"/>
        <v>5708</v>
      </c>
      <c r="D28" s="771">
        <f t="shared" si="3"/>
        <v>3018</v>
      </c>
      <c r="E28" s="771">
        <f t="shared" si="4"/>
        <v>2690</v>
      </c>
      <c r="F28" s="859">
        <f t="shared" si="5"/>
        <v>5661</v>
      </c>
      <c r="G28" s="1189">
        <v>2996</v>
      </c>
      <c r="H28" s="1189">
        <v>2665</v>
      </c>
      <c r="I28" s="859">
        <f t="shared" si="6"/>
        <v>47</v>
      </c>
      <c r="J28" s="1190">
        <v>22</v>
      </c>
      <c r="K28" s="1190">
        <v>25</v>
      </c>
      <c r="L28" s="1191">
        <v>1077</v>
      </c>
      <c r="M28" s="835" t="s">
        <v>425</v>
      </c>
      <c r="N28" s="1209"/>
    </row>
    <row r="29" spans="1:24" s="818" customFormat="1" ht="16.7" customHeight="1">
      <c r="A29" s="834" t="s">
        <v>426</v>
      </c>
      <c r="B29" s="1193">
        <v>1614</v>
      </c>
      <c r="C29" s="771">
        <f t="shared" si="2"/>
        <v>3362</v>
      </c>
      <c r="D29" s="771">
        <f t="shared" si="3"/>
        <v>1974</v>
      </c>
      <c r="E29" s="771">
        <f t="shared" si="4"/>
        <v>1388</v>
      </c>
      <c r="F29" s="859">
        <f t="shared" si="5"/>
        <v>3297</v>
      </c>
      <c r="G29" s="1189">
        <v>1918</v>
      </c>
      <c r="H29" s="1189">
        <v>1379</v>
      </c>
      <c r="I29" s="859">
        <f t="shared" si="6"/>
        <v>65</v>
      </c>
      <c r="J29" s="1190">
        <v>56</v>
      </c>
      <c r="K29" s="1190">
        <v>9</v>
      </c>
      <c r="L29" s="1191">
        <v>384</v>
      </c>
      <c r="M29" s="835" t="s">
        <v>427</v>
      </c>
      <c r="N29" s="1209"/>
      <c r="X29" s="1192"/>
    </row>
    <row r="30" spans="1:24" s="818" customFormat="1" ht="16.7" customHeight="1">
      <c r="A30" s="834" t="s">
        <v>428</v>
      </c>
      <c r="B30" s="1193">
        <v>10665</v>
      </c>
      <c r="C30" s="771">
        <f t="shared" si="2"/>
        <v>32374</v>
      </c>
      <c r="D30" s="771">
        <f t="shared" si="3"/>
        <v>16558</v>
      </c>
      <c r="E30" s="771">
        <f t="shared" si="4"/>
        <v>15816</v>
      </c>
      <c r="F30" s="859">
        <f t="shared" si="5"/>
        <v>31960</v>
      </c>
      <c r="G30" s="1189">
        <v>16312</v>
      </c>
      <c r="H30" s="1189">
        <v>15648</v>
      </c>
      <c r="I30" s="859">
        <f t="shared" si="6"/>
        <v>414</v>
      </c>
      <c r="J30" s="1190">
        <v>246</v>
      </c>
      <c r="K30" s="1190">
        <v>168</v>
      </c>
      <c r="L30" s="1191">
        <v>1930</v>
      </c>
      <c r="M30" s="835" t="s">
        <v>429</v>
      </c>
      <c r="N30" s="1209"/>
    </row>
    <row r="31" spans="1:24" s="818" customFormat="1" ht="16.7" customHeight="1">
      <c r="A31" s="834" t="s">
        <v>430</v>
      </c>
      <c r="B31" s="1193">
        <v>7723</v>
      </c>
      <c r="C31" s="771">
        <f t="shared" si="2"/>
        <v>21752</v>
      </c>
      <c r="D31" s="771">
        <f t="shared" si="3"/>
        <v>10893</v>
      </c>
      <c r="E31" s="771">
        <f t="shared" si="4"/>
        <v>10859</v>
      </c>
      <c r="F31" s="859">
        <f t="shared" si="5"/>
        <v>21607</v>
      </c>
      <c r="G31" s="1189">
        <v>10829</v>
      </c>
      <c r="H31" s="1189">
        <v>10778</v>
      </c>
      <c r="I31" s="859">
        <f t="shared" si="6"/>
        <v>145</v>
      </c>
      <c r="J31" s="1190">
        <v>64</v>
      </c>
      <c r="K31" s="1190">
        <v>81</v>
      </c>
      <c r="L31" s="1191">
        <v>1751</v>
      </c>
      <c r="M31" s="835" t="s">
        <v>431</v>
      </c>
      <c r="N31" s="1209"/>
    </row>
    <row r="32" spans="1:24" s="818" customFormat="1" ht="16.7" customHeight="1">
      <c r="A32" s="860" t="s">
        <v>1011</v>
      </c>
      <c r="B32" s="862">
        <f>SUM(B33:B40,B50:B56)</f>
        <v>110895</v>
      </c>
      <c r="C32" s="849">
        <f>SUM(C33:C40,C50:C56)</f>
        <v>273662</v>
      </c>
      <c r="D32" s="849">
        <f t="shared" ref="D32:K32" si="7">SUM(D33:D40,D50:D56)</f>
        <v>136164</v>
      </c>
      <c r="E32" s="849">
        <f t="shared" si="7"/>
        <v>137498</v>
      </c>
      <c r="F32" s="849">
        <f t="shared" si="7"/>
        <v>271363</v>
      </c>
      <c r="G32" s="849">
        <f t="shared" si="7"/>
        <v>134938</v>
      </c>
      <c r="H32" s="849">
        <f t="shared" si="7"/>
        <v>136425</v>
      </c>
      <c r="I32" s="849">
        <f t="shared" si="7"/>
        <v>2299</v>
      </c>
      <c r="J32" s="849">
        <f t="shared" si="7"/>
        <v>1226</v>
      </c>
      <c r="K32" s="849">
        <f t="shared" si="7"/>
        <v>1073</v>
      </c>
      <c r="L32" s="849">
        <f>SUM(L33:L40,L50:L56)</f>
        <v>39100</v>
      </c>
      <c r="M32" s="856" t="s">
        <v>780</v>
      </c>
      <c r="N32" s="1208"/>
    </row>
    <row r="33" spans="1:15" s="818" customFormat="1" ht="16.7" customHeight="1">
      <c r="A33" s="834" t="s">
        <v>432</v>
      </c>
      <c r="B33" s="1193">
        <v>14207</v>
      </c>
      <c r="C33" s="771">
        <f t="shared" ref="C33:C40" si="8">SUM(D33:E33)</f>
        <v>34572</v>
      </c>
      <c r="D33" s="771">
        <f t="shared" ref="D33:D40" si="9">G33+J33</f>
        <v>17285</v>
      </c>
      <c r="E33" s="771">
        <f t="shared" ref="E33:E40" si="10">H33+K33</f>
        <v>17287</v>
      </c>
      <c r="F33" s="859">
        <f t="shared" ref="F33:F40" si="11">SUM(G33:H33)</f>
        <v>33845</v>
      </c>
      <c r="G33" s="1189">
        <v>16894</v>
      </c>
      <c r="H33" s="1189">
        <v>16951</v>
      </c>
      <c r="I33" s="859">
        <f t="shared" si="6"/>
        <v>727</v>
      </c>
      <c r="J33" s="1195">
        <v>391</v>
      </c>
      <c r="K33" s="1195">
        <v>336</v>
      </c>
      <c r="L33" s="1191">
        <v>5818</v>
      </c>
      <c r="M33" s="835" t="s">
        <v>433</v>
      </c>
      <c r="N33" s="1209"/>
    </row>
    <row r="34" spans="1:15" s="818" customFormat="1" ht="16.7" customHeight="1">
      <c r="A34" s="834" t="s">
        <v>434</v>
      </c>
      <c r="B34" s="1193">
        <v>1590</v>
      </c>
      <c r="C34" s="771">
        <f t="shared" si="8"/>
        <v>2987</v>
      </c>
      <c r="D34" s="771">
        <f t="shared" si="9"/>
        <v>1495</v>
      </c>
      <c r="E34" s="771">
        <f t="shared" si="10"/>
        <v>1492</v>
      </c>
      <c r="F34" s="859">
        <f t="shared" si="11"/>
        <v>2978</v>
      </c>
      <c r="G34" s="1189">
        <v>1493</v>
      </c>
      <c r="H34" s="1189">
        <v>1485</v>
      </c>
      <c r="I34" s="859">
        <f t="shared" si="6"/>
        <v>9</v>
      </c>
      <c r="J34" s="1195">
        <v>2</v>
      </c>
      <c r="K34" s="1195">
        <v>7</v>
      </c>
      <c r="L34" s="1191">
        <v>1220</v>
      </c>
      <c r="M34" s="835" t="s">
        <v>435</v>
      </c>
      <c r="N34" s="1209"/>
    </row>
    <row r="35" spans="1:15" s="818" customFormat="1" ht="16.7" customHeight="1">
      <c r="A35" s="834" t="s">
        <v>436</v>
      </c>
      <c r="B35" s="1193">
        <v>2745</v>
      </c>
      <c r="C35" s="771">
        <f t="shared" si="8"/>
        <v>5301</v>
      </c>
      <c r="D35" s="771">
        <f t="shared" si="9"/>
        <v>2647</v>
      </c>
      <c r="E35" s="771">
        <f t="shared" si="10"/>
        <v>2654</v>
      </c>
      <c r="F35" s="859">
        <f t="shared" si="11"/>
        <v>5190</v>
      </c>
      <c r="G35" s="1189">
        <v>2567</v>
      </c>
      <c r="H35" s="1189">
        <v>2623</v>
      </c>
      <c r="I35" s="859">
        <f t="shared" si="6"/>
        <v>111</v>
      </c>
      <c r="J35" s="1195">
        <v>80</v>
      </c>
      <c r="K35" s="1195">
        <v>31</v>
      </c>
      <c r="L35" s="1191">
        <v>1871</v>
      </c>
      <c r="M35" s="835" t="s">
        <v>437</v>
      </c>
      <c r="N35" s="1209"/>
    </row>
    <row r="36" spans="1:15" s="818" customFormat="1" ht="16.7" customHeight="1">
      <c r="A36" s="834" t="s">
        <v>438</v>
      </c>
      <c r="B36" s="1193">
        <v>1536</v>
      </c>
      <c r="C36" s="771">
        <f t="shared" si="8"/>
        <v>2786</v>
      </c>
      <c r="D36" s="771">
        <f t="shared" si="9"/>
        <v>1375</v>
      </c>
      <c r="E36" s="771">
        <f t="shared" si="10"/>
        <v>1411</v>
      </c>
      <c r="F36" s="859">
        <f t="shared" si="11"/>
        <v>2717</v>
      </c>
      <c r="G36" s="1189">
        <v>1315</v>
      </c>
      <c r="H36" s="1189">
        <v>1402</v>
      </c>
      <c r="I36" s="859">
        <f t="shared" si="6"/>
        <v>69</v>
      </c>
      <c r="J36" s="1195">
        <v>60</v>
      </c>
      <c r="K36" s="1195">
        <v>9</v>
      </c>
      <c r="L36" s="1191">
        <v>1050</v>
      </c>
      <c r="M36" s="835" t="s">
        <v>439</v>
      </c>
      <c r="N36" s="1209"/>
    </row>
    <row r="37" spans="1:15" s="818" customFormat="1" ht="16.7" customHeight="1">
      <c r="A37" s="834" t="s">
        <v>440</v>
      </c>
      <c r="B37" s="1193">
        <v>2620</v>
      </c>
      <c r="C37" s="771">
        <f t="shared" si="8"/>
        <v>5297</v>
      </c>
      <c r="D37" s="771">
        <f t="shared" si="9"/>
        <v>2524</v>
      </c>
      <c r="E37" s="771">
        <f t="shared" si="10"/>
        <v>2773</v>
      </c>
      <c r="F37" s="859">
        <f t="shared" si="11"/>
        <v>5243</v>
      </c>
      <c r="G37" s="1189">
        <v>2499</v>
      </c>
      <c r="H37" s="1189">
        <v>2744</v>
      </c>
      <c r="I37" s="859">
        <f t="shared" si="6"/>
        <v>54</v>
      </c>
      <c r="J37" s="1195">
        <v>25</v>
      </c>
      <c r="K37" s="1195">
        <v>29</v>
      </c>
      <c r="L37" s="1191">
        <v>2089</v>
      </c>
      <c r="M37" s="835" t="s">
        <v>441</v>
      </c>
      <c r="N37" s="1209"/>
    </row>
    <row r="38" spans="1:15" s="818" customFormat="1" ht="16.7" customHeight="1">
      <c r="A38" s="834" t="s">
        <v>442</v>
      </c>
      <c r="B38" s="1193">
        <v>1651</v>
      </c>
      <c r="C38" s="771">
        <f t="shared" si="8"/>
        <v>2910</v>
      </c>
      <c r="D38" s="771">
        <f t="shared" si="9"/>
        <v>1432</v>
      </c>
      <c r="E38" s="771">
        <f t="shared" si="10"/>
        <v>1478</v>
      </c>
      <c r="F38" s="859">
        <f t="shared" si="11"/>
        <v>2890</v>
      </c>
      <c r="G38" s="1189">
        <v>1426</v>
      </c>
      <c r="H38" s="1189">
        <v>1464</v>
      </c>
      <c r="I38" s="859">
        <f t="shared" si="6"/>
        <v>20</v>
      </c>
      <c r="J38" s="1195">
        <v>6</v>
      </c>
      <c r="K38" s="1195">
        <v>14</v>
      </c>
      <c r="L38" s="1191">
        <v>1218</v>
      </c>
      <c r="M38" s="835" t="s">
        <v>443</v>
      </c>
      <c r="N38" s="1209"/>
    </row>
    <row r="39" spans="1:15" s="818" customFormat="1" ht="16.7" customHeight="1">
      <c r="A39" s="834" t="s">
        <v>444</v>
      </c>
      <c r="B39" s="1193">
        <v>727</v>
      </c>
      <c r="C39" s="771">
        <f t="shared" si="8"/>
        <v>1349</v>
      </c>
      <c r="D39" s="771">
        <f t="shared" si="9"/>
        <v>639</v>
      </c>
      <c r="E39" s="771">
        <f t="shared" si="10"/>
        <v>710</v>
      </c>
      <c r="F39" s="859">
        <f t="shared" si="11"/>
        <v>1336</v>
      </c>
      <c r="G39" s="1189">
        <v>638</v>
      </c>
      <c r="H39" s="1189">
        <v>698</v>
      </c>
      <c r="I39" s="859">
        <f t="shared" si="6"/>
        <v>13</v>
      </c>
      <c r="J39" s="1195">
        <v>1</v>
      </c>
      <c r="K39" s="1195">
        <v>12</v>
      </c>
      <c r="L39" s="1191">
        <v>595</v>
      </c>
      <c r="M39" s="835" t="s">
        <v>445</v>
      </c>
      <c r="N39" s="1209"/>
    </row>
    <row r="40" spans="1:15" s="818" customFormat="1" ht="16.7" customHeight="1" thickBot="1">
      <c r="A40" s="863" t="s">
        <v>446</v>
      </c>
      <c r="B40" s="1199">
        <v>8682</v>
      </c>
      <c r="C40" s="1082">
        <f t="shared" si="8"/>
        <v>16792</v>
      </c>
      <c r="D40" s="1082">
        <f t="shared" si="9"/>
        <v>8308</v>
      </c>
      <c r="E40" s="1082">
        <f t="shared" si="10"/>
        <v>8484</v>
      </c>
      <c r="F40" s="1081">
        <f t="shared" si="11"/>
        <v>16611</v>
      </c>
      <c r="G40" s="1194">
        <v>8178</v>
      </c>
      <c r="H40" s="1194">
        <v>8433</v>
      </c>
      <c r="I40" s="1081">
        <f t="shared" si="6"/>
        <v>181</v>
      </c>
      <c r="J40" s="1196">
        <v>130</v>
      </c>
      <c r="K40" s="1197">
        <v>51</v>
      </c>
      <c r="L40" s="1198">
        <v>3915</v>
      </c>
      <c r="M40" s="865" t="s">
        <v>447</v>
      </c>
      <c r="N40" s="1209"/>
    </row>
    <row r="41" spans="1:15" s="868" customFormat="1" ht="11.1" customHeight="1">
      <c r="A41" s="866" t="s">
        <v>1535</v>
      </c>
      <c r="B41" s="867"/>
      <c r="C41" s="867"/>
      <c r="D41" s="867"/>
      <c r="E41" s="867"/>
      <c r="F41" s="867"/>
      <c r="G41" s="1550" t="s">
        <v>1764</v>
      </c>
      <c r="H41" s="1550"/>
      <c r="I41" s="1550"/>
      <c r="J41" s="1550"/>
      <c r="K41" s="1550"/>
      <c r="L41" s="1550"/>
      <c r="M41" s="1550"/>
      <c r="O41" s="818"/>
    </row>
    <row r="42" spans="1:15" s="1009" customFormat="1" ht="14.1" customHeight="1">
      <c r="A42" s="987" t="s">
        <v>1667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K42" s="1008"/>
      <c r="L42" s="1541" t="s">
        <v>1668</v>
      </c>
      <c r="M42" s="1541"/>
      <c r="O42" s="1010"/>
    </row>
    <row r="43" spans="1:15" s="870" customFormat="1" ht="14.1" customHeight="1">
      <c r="A43" s="836"/>
      <c r="B43" s="869"/>
      <c r="C43" s="869"/>
      <c r="D43" s="869"/>
      <c r="E43" s="869"/>
      <c r="F43" s="869"/>
      <c r="G43" s="869"/>
      <c r="H43" s="869"/>
      <c r="I43" s="869"/>
      <c r="J43" s="869"/>
      <c r="K43" s="869"/>
      <c r="L43" s="840"/>
      <c r="M43" s="840"/>
      <c r="O43" s="818"/>
    </row>
    <row r="44" spans="1:15" s="870" customFormat="1" ht="20.100000000000001" customHeight="1">
      <c r="A44" s="1527" t="s">
        <v>13</v>
      </c>
      <c r="B44" s="1527"/>
      <c r="C44" s="1527"/>
      <c r="D44" s="1527"/>
      <c r="E44" s="1527"/>
      <c r="F44" s="1527"/>
      <c r="G44" s="1549" t="s">
        <v>1752</v>
      </c>
      <c r="H44" s="1549"/>
      <c r="I44" s="1549"/>
      <c r="J44" s="1549"/>
      <c r="K44" s="1549"/>
      <c r="L44" s="1549"/>
      <c r="M44" s="1549"/>
      <c r="O44" s="818"/>
    </row>
    <row r="45" spans="1:15" s="841" customFormat="1" ht="24" customHeight="1">
      <c r="A45" s="871"/>
      <c r="B45" s="1121"/>
      <c r="C45" s="1121"/>
      <c r="D45" s="871"/>
      <c r="E45" s="871"/>
      <c r="F45" s="1121"/>
      <c r="G45" s="1546"/>
      <c r="H45" s="1546"/>
      <c r="I45" s="1546"/>
      <c r="J45" s="1546"/>
      <c r="K45" s="1546"/>
      <c r="L45" s="1546"/>
      <c r="M45" s="1546"/>
      <c r="O45" s="818"/>
    </row>
    <row r="46" spans="1:15" s="843" customFormat="1" ht="18" customHeight="1" thickBot="1">
      <c r="A46" s="807" t="s">
        <v>409</v>
      </c>
      <c r="B46" s="872"/>
      <c r="C46" s="873"/>
      <c r="D46" s="873"/>
      <c r="E46" s="873"/>
      <c r="F46" s="873"/>
      <c r="G46" s="873"/>
      <c r="H46" s="873"/>
      <c r="I46" s="873"/>
      <c r="J46" s="873"/>
      <c r="K46" s="873"/>
      <c r="L46" s="1543" t="s">
        <v>448</v>
      </c>
      <c r="M46" s="1543"/>
      <c r="O46" s="818"/>
    </row>
    <row r="47" spans="1:15" s="808" customFormat="1" ht="16.5" customHeight="1">
      <c r="A47" s="1535" t="s">
        <v>781</v>
      </c>
      <c r="B47" s="1538" t="s">
        <v>410</v>
      </c>
      <c r="C47" s="1544" t="s">
        <v>449</v>
      </c>
      <c r="D47" s="1545"/>
      <c r="E47" s="1545"/>
      <c r="F47" s="1545"/>
      <c r="G47" s="1545" t="s">
        <v>449</v>
      </c>
      <c r="H47" s="1545"/>
      <c r="I47" s="1545"/>
      <c r="J47" s="1545"/>
      <c r="K47" s="874"/>
      <c r="L47" s="1531" t="s">
        <v>782</v>
      </c>
      <c r="M47" s="1528" t="s">
        <v>783</v>
      </c>
      <c r="O47" s="818"/>
    </row>
    <row r="48" spans="1:15" s="818" customFormat="1" ht="16.5" customHeight="1">
      <c r="A48" s="1536"/>
      <c r="B48" s="1539"/>
      <c r="C48" s="1521" t="s">
        <v>784</v>
      </c>
      <c r="D48" s="1523" t="s">
        <v>785</v>
      </c>
      <c r="E48" s="1524"/>
      <c r="F48" s="1521" t="s">
        <v>786</v>
      </c>
      <c r="G48" s="1523" t="s">
        <v>785</v>
      </c>
      <c r="H48" s="1524"/>
      <c r="I48" s="1521" t="s">
        <v>787</v>
      </c>
      <c r="J48" s="1523" t="s">
        <v>785</v>
      </c>
      <c r="K48" s="1524"/>
      <c r="L48" s="1532"/>
      <c r="M48" s="1529"/>
    </row>
    <row r="49" spans="1:15" s="818" customFormat="1" ht="26.45" customHeight="1">
      <c r="A49" s="1537"/>
      <c r="B49" s="1540"/>
      <c r="C49" s="1522"/>
      <c r="D49" s="844" t="s">
        <v>411</v>
      </c>
      <c r="E49" s="844" t="s">
        <v>412</v>
      </c>
      <c r="F49" s="1525"/>
      <c r="G49" s="845" t="s">
        <v>411</v>
      </c>
      <c r="H49" s="844" t="s">
        <v>412</v>
      </c>
      <c r="I49" s="1525"/>
      <c r="J49" s="844" t="s">
        <v>411</v>
      </c>
      <c r="K49" s="844" t="s">
        <v>412</v>
      </c>
      <c r="L49" s="1533"/>
      <c r="M49" s="1530"/>
    </row>
    <row r="50" spans="1:15" s="818" customFormat="1" ht="15.95" customHeight="1">
      <c r="A50" s="875" t="s">
        <v>450</v>
      </c>
      <c r="B50" s="1202">
        <v>7063</v>
      </c>
      <c r="C50" s="771">
        <f t="shared" ref="C50:C56" si="12">SUM(D50:E50)</f>
        <v>19275</v>
      </c>
      <c r="D50" s="771">
        <f t="shared" ref="D50:D56" si="13">G50+J50</f>
        <v>9598</v>
      </c>
      <c r="E50" s="771">
        <f t="shared" ref="E50:E56" si="14">H50+K50</f>
        <v>9677</v>
      </c>
      <c r="F50" s="859">
        <f t="shared" ref="F50:F56" si="15">SUM(G50:H50)</f>
        <v>19220</v>
      </c>
      <c r="G50" s="1200">
        <v>9578</v>
      </c>
      <c r="H50" s="1200">
        <v>9642</v>
      </c>
      <c r="I50" s="859">
        <f t="shared" ref="I50:I56" si="16">SUM(J50:K50)</f>
        <v>55</v>
      </c>
      <c r="J50" s="1201">
        <v>20</v>
      </c>
      <c r="K50" s="1201">
        <v>35</v>
      </c>
      <c r="L50" s="1195">
        <v>1902</v>
      </c>
      <c r="M50" s="876" t="s">
        <v>451</v>
      </c>
      <c r="N50" s="1209"/>
    </row>
    <row r="51" spans="1:15" s="818" customFormat="1" ht="15.95" customHeight="1">
      <c r="A51" s="834" t="s">
        <v>1012</v>
      </c>
      <c r="B51" s="1193">
        <v>10866</v>
      </c>
      <c r="C51" s="771">
        <f t="shared" si="12"/>
        <v>21698</v>
      </c>
      <c r="D51" s="771">
        <f t="shared" si="13"/>
        <v>10779</v>
      </c>
      <c r="E51" s="771">
        <f t="shared" si="14"/>
        <v>10919</v>
      </c>
      <c r="F51" s="859">
        <f t="shared" si="15"/>
        <v>21532</v>
      </c>
      <c r="G51" s="1189">
        <v>10724</v>
      </c>
      <c r="H51" s="1189">
        <v>10808</v>
      </c>
      <c r="I51" s="859">
        <f t="shared" si="16"/>
        <v>166</v>
      </c>
      <c r="J51" s="1195">
        <v>55</v>
      </c>
      <c r="K51" s="1195">
        <v>111</v>
      </c>
      <c r="L51" s="1195">
        <v>4225</v>
      </c>
      <c r="M51" s="835" t="s">
        <v>788</v>
      </c>
      <c r="N51" s="1209"/>
    </row>
    <row r="52" spans="1:15" s="818" customFormat="1" ht="15.95" customHeight="1">
      <c r="A52" s="834" t="s">
        <v>452</v>
      </c>
      <c r="B52" s="1193">
        <v>9619</v>
      </c>
      <c r="C52" s="771">
        <f t="shared" si="12"/>
        <v>24872</v>
      </c>
      <c r="D52" s="771">
        <f t="shared" si="13"/>
        <v>12300</v>
      </c>
      <c r="E52" s="771">
        <f t="shared" si="14"/>
        <v>12572</v>
      </c>
      <c r="F52" s="859">
        <f t="shared" si="15"/>
        <v>24766</v>
      </c>
      <c r="G52" s="1189">
        <v>12256</v>
      </c>
      <c r="H52" s="1189">
        <v>12510</v>
      </c>
      <c r="I52" s="859">
        <f t="shared" si="16"/>
        <v>106</v>
      </c>
      <c r="J52" s="1195">
        <v>44</v>
      </c>
      <c r="K52" s="1195">
        <v>62</v>
      </c>
      <c r="L52" s="1195">
        <v>3634</v>
      </c>
      <c r="M52" s="835" t="s">
        <v>453</v>
      </c>
      <c r="N52" s="1209"/>
    </row>
    <row r="53" spans="1:15" s="818" customFormat="1" ht="15.95" customHeight="1">
      <c r="A53" s="834" t="s">
        <v>454</v>
      </c>
      <c r="B53" s="1193">
        <v>10668</v>
      </c>
      <c r="C53" s="771">
        <f t="shared" si="12"/>
        <v>27519</v>
      </c>
      <c r="D53" s="771">
        <f t="shared" si="13"/>
        <v>13493</v>
      </c>
      <c r="E53" s="771">
        <f t="shared" si="14"/>
        <v>14026</v>
      </c>
      <c r="F53" s="859">
        <f t="shared" si="15"/>
        <v>27423</v>
      </c>
      <c r="G53" s="1189">
        <v>13460</v>
      </c>
      <c r="H53" s="1189">
        <v>13963</v>
      </c>
      <c r="I53" s="859">
        <f t="shared" si="16"/>
        <v>96</v>
      </c>
      <c r="J53" s="1195">
        <v>33</v>
      </c>
      <c r="K53" s="1195">
        <v>63</v>
      </c>
      <c r="L53" s="1195">
        <v>3050</v>
      </c>
      <c r="M53" s="835" t="s">
        <v>455</v>
      </c>
      <c r="N53" s="1209"/>
    </row>
    <row r="54" spans="1:15" s="818" customFormat="1" ht="15.95" customHeight="1">
      <c r="A54" s="834" t="s">
        <v>456</v>
      </c>
      <c r="B54" s="1193">
        <v>8124</v>
      </c>
      <c r="C54" s="771">
        <f t="shared" si="12"/>
        <v>22774</v>
      </c>
      <c r="D54" s="771">
        <f t="shared" si="13"/>
        <v>11267</v>
      </c>
      <c r="E54" s="771">
        <f t="shared" si="14"/>
        <v>11507</v>
      </c>
      <c r="F54" s="859">
        <f t="shared" si="15"/>
        <v>22659</v>
      </c>
      <c r="G54" s="1189">
        <v>11208</v>
      </c>
      <c r="H54" s="1189">
        <v>11451</v>
      </c>
      <c r="I54" s="859">
        <f t="shared" si="16"/>
        <v>115</v>
      </c>
      <c r="J54" s="1195">
        <v>59</v>
      </c>
      <c r="K54" s="1195">
        <v>56</v>
      </c>
      <c r="L54" s="1195">
        <v>2626</v>
      </c>
      <c r="M54" s="835" t="s">
        <v>457</v>
      </c>
      <c r="N54" s="1209"/>
    </row>
    <row r="55" spans="1:15" s="818" customFormat="1" ht="15.95" customHeight="1">
      <c r="A55" s="834" t="s">
        <v>458</v>
      </c>
      <c r="B55" s="1193">
        <v>26872</v>
      </c>
      <c r="C55" s="771">
        <f t="shared" si="12"/>
        <v>74759</v>
      </c>
      <c r="D55" s="771">
        <f t="shared" si="13"/>
        <v>37670</v>
      </c>
      <c r="E55" s="771">
        <f t="shared" si="14"/>
        <v>37089</v>
      </c>
      <c r="F55" s="859">
        <f t="shared" si="15"/>
        <v>74226</v>
      </c>
      <c r="G55" s="1189">
        <v>37366</v>
      </c>
      <c r="H55" s="1189">
        <v>36860</v>
      </c>
      <c r="I55" s="859">
        <f t="shared" si="16"/>
        <v>533</v>
      </c>
      <c r="J55" s="1195">
        <v>304</v>
      </c>
      <c r="K55" s="1195">
        <v>229</v>
      </c>
      <c r="L55" s="1195">
        <v>4765</v>
      </c>
      <c r="M55" s="835" t="s">
        <v>459</v>
      </c>
      <c r="N55" s="1209"/>
    </row>
    <row r="56" spans="1:15" s="818" customFormat="1" ht="15.95" customHeight="1">
      <c r="A56" s="834" t="s">
        <v>460</v>
      </c>
      <c r="B56" s="1193">
        <v>3925</v>
      </c>
      <c r="C56" s="771">
        <f t="shared" si="12"/>
        <v>10771</v>
      </c>
      <c r="D56" s="771">
        <f t="shared" si="13"/>
        <v>5352</v>
      </c>
      <c r="E56" s="771">
        <f t="shared" si="14"/>
        <v>5419</v>
      </c>
      <c r="F56" s="859">
        <f t="shared" si="15"/>
        <v>10727</v>
      </c>
      <c r="G56" s="1189">
        <v>5336</v>
      </c>
      <c r="H56" s="1189">
        <v>5391</v>
      </c>
      <c r="I56" s="859">
        <f t="shared" si="16"/>
        <v>44</v>
      </c>
      <c r="J56" s="1195">
        <v>16</v>
      </c>
      <c r="K56" s="1195">
        <v>28</v>
      </c>
      <c r="L56" s="1195">
        <v>1122</v>
      </c>
      <c r="M56" s="835" t="s">
        <v>461</v>
      </c>
      <c r="N56" s="1209"/>
    </row>
    <row r="57" spans="1:15" s="850" customFormat="1" ht="15.75" customHeight="1">
      <c r="A57" s="834"/>
      <c r="B57" s="858"/>
      <c r="C57" s="771"/>
      <c r="D57" s="771"/>
      <c r="E57" s="771"/>
      <c r="F57" s="859"/>
      <c r="G57" s="877"/>
      <c r="H57" s="877"/>
      <c r="I57" s="794"/>
      <c r="J57" s="859"/>
      <c r="K57" s="859"/>
      <c r="L57" s="861"/>
      <c r="M57" s="835"/>
      <c r="O57" s="818"/>
    </row>
    <row r="58" spans="1:15" s="818" customFormat="1" ht="15.95" customHeight="1">
      <c r="A58" s="860" t="s">
        <v>144</v>
      </c>
      <c r="B58" s="855">
        <f t="shared" ref="B58:L58" si="17">SUM(B60:B82)</f>
        <v>114942</v>
      </c>
      <c r="C58" s="861">
        <f t="shared" si="17"/>
        <v>268091</v>
      </c>
      <c r="D58" s="861">
        <f t="shared" si="17"/>
        <v>135796</v>
      </c>
      <c r="E58" s="861">
        <f t="shared" si="17"/>
        <v>132295</v>
      </c>
      <c r="F58" s="861">
        <f t="shared" si="17"/>
        <v>257903</v>
      </c>
      <c r="G58" s="861">
        <f t="shared" si="17"/>
        <v>129178</v>
      </c>
      <c r="H58" s="861">
        <f t="shared" si="17"/>
        <v>128725</v>
      </c>
      <c r="I58" s="861">
        <f t="shared" si="17"/>
        <v>10188</v>
      </c>
      <c r="J58" s="861">
        <f t="shared" si="17"/>
        <v>6618</v>
      </c>
      <c r="K58" s="861">
        <f t="shared" si="17"/>
        <v>3570</v>
      </c>
      <c r="L58" s="861">
        <f t="shared" si="17"/>
        <v>50780</v>
      </c>
      <c r="M58" s="856" t="s">
        <v>186</v>
      </c>
    </row>
    <row r="59" spans="1:15" s="818" customFormat="1" ht="15.75" customHeight="1">
      <c r="A59" s="834"/>
      <c r="B59" s="858"/>
      <c r="C59" s="771"/>
      <c r="D59" s="771"/>
      <c r="E59" s="771"/>
      <c r="F59" s="877"/>
      <c r="G59" s="877"/>
      <c r="H59" s="877"/>
      <c r="I59" s="794"/>
      <c r="J59" s="859"/>
      <c r="K59" s="859"/>
      <c r="L59" s="861"/>
      <c r="M59" s="835"/>
    </row>
    <row r="60" spans="1:15" s="818" customFormat="1" ht="15.95" customHeight="1">
      <c r="A60" s="834" t="s">
        <v>1240</v>
      </c>
      <c r="B60" s="1193">
        <v>3086</v>
      </c>
      <c r="C60" s="771">
        <f t="shared" ref="C60:C82" si="18">SUM(D60:E60)</f>
        <v>6342</v>
      </c>
      <c r="D60" s="771">
        <f t="shared" ref="D60:D82" si="19">G60+J60</f>
        <v>3418</v>
      </c>
      <c r="E60" s="771">
        <f t="shared" ref="E60:E82" si="20">H60+K60</f>
        <v>2924</v>
      </c>
      <c r="F60" s="859">
        <f t="shared" ref="F60:F82" si="21">SUM(G60:H60)</f>
        <v>5828</v>
      </c>
      <c r="G60" s="1189">
        <v>2932</v>
      </c>
      <c r="H60" s="1189">
        <v>2896</v>
      </c>
      <c r="I60" s="859">
        <f t="shared" ref="I60:I82" si="22">SUM(J60:K60)</f>
        <v>514</v>
      </c>
      <c r="J60" s="1195">
        <v>486</v>
      </c>
      <c r="K60" s="1195">
        <v>28</v>
      </c>
      <c r="L60" s="1195">
        <v>1972</v>
      </c>
      <c r="M60" s="835" t="s">
        <v>462</v>
      </c>
      <c r="N60" s="1209"/>
    </row>
    <row r="61" spans="1:15" s="818" customFormat="1" ht="15.95" customHeight="1">
      <c r="A61" s="834" t="s">
        <v>463</v>
      </c>
      <c r="B61" s="1193">
        <v>12421</v>
      </c>
      <c r="C61" s="771">
        <f t="shared" si="18"/>
        <v>27964</v>
      </c>
      <c r="D61" s="771">
        <f t="shared" si="19"/>
        <v>14000</v>
      </c>
      <c r="E61" s="771">
        <f t="shared" si="20"/>
        <v>13964</v>
      </c>
      <c r="F61" s="859">
        <f t="shared" si="21"/>
        <v>27672</v>
      </c>
      <c r="G61" s="1189">
        <v>13848</v>
      </c>
      <c r="H61" s="1189">
        <v>13824</v>
      </c>
      <c r="I61" s="859">
        <f t="shared" si="22"/>
        <v>292</v>
      </c>
      <c r="J61" s="1195">
        <v>152</v>
      </c>
      <c r="K61" s="1195">
        <v>140</v>
      </c>
      <c r="L61" s="1195">
        <v>6079</v>
      </c>
      <c r="M61" s="835" t="s">
        <v>464</v>
      </c>
      <c r="N61" s="1209"/>
    </row>
    <row r="62" spans="1:15" s="818" customFormat="1" ht="15.95" customHeight="1">
      <c r="A62" s="834" t="s">
        <v>465</v>
      </c>
      <c r="B62" s="1193">
        <v>5210</v>
      </c>
      <c r="C62" s="771">
        <f t="shared" si="18"/>
        <v>10716</v>
      </c>
      <c r="D62" s="771">
        <f t="shared" si="19"/>
        <v>5467</v>
      </c>
      <c r="E62" s="771">
        <f t="shared" si="20"/>
        <v>5249</v>
      </c>
      <c r="F62" s="859">
        <f t="shared" si="21"/>
        <v>10485</v>
      </c>
      <c r="G62" s="1189">
        <v>5304</v>
      </c>
      <c r="H62" s="1189">
        <v>5181</v>
      </c>
      <c r="I62" s="859">
        <f t="shared" si="22"/>
        <v>231</v>
      </c>
      <c r="J62" s="1195">
        <v>163</v>
      </c>
      <c r="K62" s="1195">
        <v>68</v>
      </c>
      <c r="L62" s="1195">
        <v>3143</v>
      </c>
      <c r="M62" s="835" t="s">
        <v>466</v>
      </c>
      <c r="N62" s="1209"/>
    </row>
    <row r="63" spans="1:15" s="818" customFormat="1" ht="15.95" customHeight="1">
      <c r="A63" s="834" t="s">
        <v>467</v>
      </c>
      <c r="B63" s="1193">
        <v>8403</v>
      </c>
      <c r="C63" s="771">
        <f t="shared" si="18"/>
        <v>19303</v>
      </c>
      <c r="D63" s="771">
        <f t="shared" si="19"/>
        <v>10887</v>
      </c>
      <c r="E63" s="771">
        <f t="shared" si="20"/>
        <v>8416</v>
      </c>
      <c r="F63" s="859">
        <f t="shared" si="21"/>
        <v>16541</v>
      </c>
      <c r="G63" s="1189">
        <v>8654</v>
      </c>
      <c r="H63" s="1189">
        <v>7887</v>
      </c>
      <c r="I63" s="859">
        <f t="shared" si="22"/>
        <v>2762</v>
      </c>
      <c r="J63" s="1195">
        <v>2233</v>
      </c>
      <c r="K63" s="1195">
        <v>529</v>
      </c>
      <c r="L63" s="1195">
        <v>3923</v>
      </c>
      <c r="M63" s="835" t="s">
        <v>468</v>
      </c>
      <c r="N63" s="1209"/>
    </row>
    <row r="64" spans="1:15" s="818" customFormat="1" ht="15.95" customHeight="1">
      <c r="A64" s="834" t="s">
        <v>1241</v>
      </c>
      <c r="B64" s="1193">
        <v>2225</v>
      </c>
      <c r="C64" s="771">
        <f t="shared" si="18"/>
        <v>4467</v>
      </c>
      <c r="D64" s="771">
        <f t="shared" si="19"/>
        <v>2321</v>
      </c>
      <c r="E64" s="771">
        <f t="shared" si="20"/>
        <v>2146</v>
      </c>
      <c r="F64" s="859">
        <f t="shared" si="21"/>
        <v>4423</v>
      </c>
      <c r="G64" s="1189">
        <v>2301</v>
      </c>
      <c r="H64" s="1189">
        <v>2122</v>
      </c>
      <c r="I64" s="859">
        <f t="shared" si="22"/>
        <v>44</v>
      </c>
      <c r="J64" s="1195">
        <v>20</v>
      </c>
      <c r="K64" s="1195">
        <v>24</v>
      </c>
      <c r="L64" s="1195">
        <v>1414</v>
      </c>
      <c r="M64" s="835" t="s">
        <v>469</v>
      </c>
      <c r="N64" s="1209"/>
    </row>
    <row r="65" spans="1:14" s="818" customFormat="1" ht="15.95" customHeight="1">
      <c r="A65" s="834" t="s">
        <v>1242</v>
      </c>
      <c r="B65" s="1193">
        <v>3274</v>
      </c>
      <c r="C65" s="771">
        <f t="shared" si="18"/>
        <v>6642</v>
      </c>
      <c r="D65" s="771">
        <f t="shared" si="19"/>
        <v>3505</v>
      </c>
      <c r="E65" s="771">
        <f t="shared" si="20"/>
        <v>3137</v>
      </c>
      <c r="F65" s="859">
        <f t="shared" si="21"/>
        <v>6580</v>
      </c>
      <c r="G65" s="1189">
        <v>3475</v>
      </c>
      <c r="H65" s="1189">
        <v>3105</v>
      </c>
      <c r="I65" s="859">
        <f t="shared" si="22"/>
        <v>62</v>
      </c>
      <c r="J65" s="1195">
        <v>30</v>
      </c>
      <c r="K65" s="1195">
        <v>32</v>
      </c>
      <c r="L65" s="1195">
        <v>1548</v>
      </c>
      <c r="M65" s="835" t="s">
        <v>470</v>
      </c>
      <c r="N65" s="1209"/>
    </row>
    <row r="66" spans="1:14" s="818" customFormat="1" ht="15.95" customHeight="1">
      <c r="A66" s="834" t="s">
        <v>1243</v>
      </c>
      <c r="B66" s="1193">
        <v>2588</v>
      </c>
      <c r="C66" s="771">
        <f t="shared" si="18"/>
        <v>5332</v>
      </c>
      <c r="D66" s="771">
        <f t="shared" si="19"/>
        <v>2718</v>
      </c>
      <c r="E66" s="771">
        <f t="shared" si="20"/>
        <v>2614</v>
      </c>
      <c r="F66" s="859">
        <f t="shared" si="21"/>
        <v>5106</v>
      </c>
      <c r="G66" s="1189">
        <v>2540</v>
      </c>
      <c r="H66" s="1189">
        <v>2566</v>
      </c>
      <c r="I66" s="859">
        <f t="shared" si="22"/>
        <v>226</v>
      </c>
      <c r="J66" s="1195">
        <v>178</v>
      </c>
      <c r="K66" s="1195">
        <v>48</v>
      </c>
      <c r="L66" s="1195">
        <v>1849</v>
      </c>
      <c r="M66" s="835" t="s">
        <v>471</v>
      </c>
      <c r="N66" s="1209"/>
    </row>
    <row r="67" spans="1:14" s="818" customFormat="1" ht="15.95" customHeight="1">
      <c r="A67" s="834" t="s">
        <v>1244</v>
      </c>
      <c r="B67" s="1193">
        <v>1962</v>
      </c>
      <c r="C67" s="771">
        <f t="shared" si="18"/>
        <v>3359</v>
      </c>
      <c r="D67" s="771">
        <f t="shared" si="19"/>
        <v>1663</v>
      </c>
      <c r="E67" s="771">
        <f t="shared" si="20"/>
        <v>1696</v>
      </c>
      <c r="F67" s="859">
        <f t="shared" si="21"/>
        <v>3330</v>
      </c>
      <c r="G67" s="1189">
        <v>1645</v>
      </c>
      <c r="H67" s="1189">
        <v>1685</v>
      </c>
      <c r="I67" s="859">
        <f t="shared" si="22"/>
        <v>29</v>
      </c>
      <c r="J67" s="1195">
        <v>18</v>
      </c>
      <c r="K67" s="1195">
        <v>11</v>
      </c>
      <c r="L67" s="1195">
        <v>1403</v>
      </c>
      <c r="M67" s="835" t="s">
        <v>472</v>
      </c>
      <c r="N67" s="1209"/>
    </row>
    <row r="68" spans="1:14" s="818" customFormat="1" ht="15.95" customHeight="1">
      <c r="A68" s="834" t="s">
        <v>1525</v>
      </c>
      <c r="B68" s="1193">
        <v>1896</v>
      </c>
      <c r="C68" s="771">
        <f t="shared" si="18"/>
        <v>3706</v>
      </c>
      <c r="D68" s="771">
        <f t="shared" si="19"/>
        <v>1903</v>
      </c>
      <c r="E68" s="771">
        <f t="shared" si="20"/>
        <v>1803</v>
      </c>
      <c r="F68" s="859">
        <f t="shared" si="21"/>
        <v>3559</v>
      </c>
      <c r="G68" s="1189">
        <v>1784</v>
      </c>
      <c r="H68" s="1189">
        <v>1775</v>
      </c>
      <c r="I68" s="859">
        <f t="shared" si="22"/>
        <v>147</v>
      </c>
      <c r="J68" s="1195">
        <v>119</v>
      </c>
      <c r="K68" s="1195">
        <v>28</v>
      </c>
      <c r="L68" s="1195">
        <v>1360</v>
      </c>
      <c r="M68" s="835" t="s">
        <v>473</v>
      </c>
      <c r="N68" s="1209"/>
    </row>
    <row r="69" spans="1:14" s="818" customFormat="1" ht="15.95" customHeight="1">
      <c r="A69" s="834" t="s">
        <v>1246</v>
      </c>
      <c r="B69" s="1193">
        <v>5769</v>
      </c>
      <c r="C69" s="771">
        <f t="shared" si="18"/>
        <v>15979</v>
      </c>
      <c r="D69" s="771">
        <f t="shared" si="19"/>
        <v>7835</v>
      </c>
      <c r="E69" s="771">
        <f t="shared" si="20"/>
        <v>8144</v>
      </c>
      <c r="F69" s="859">
        <f t="shared" si="21"/>
        <v>15813</v>
      </c>
      <c r="G69" s="1189">
        <v>7711</v>
      </c>
      <c r="H69" s="1189">
        <v>8102</v>
      </c>
      <c r="I69" s="859">
        <f t="shared" si="22"/>
        <v>166</v>
      </c>
      <c r="J69" s="1195">
        <v>124</v>
      </c>
      <c r="K69" s="1195">
        <v>42</v>
      </c>
      <c r="L69" s="1195">
        <v>2215</v>
      </c>
      <c r="M69" s="835" t="s">
        <v>474</v>
      </c>
      <c r="N69" s="1209"/>
    </row>
    <row r="70" spans="1:14" s="818" customFormat="1" ht="15.95" customHeight="1">
      <c r="A70" s="834" t="s">
        <v>1247</v>
      </c>
      <c r="B70" s="1193">
        <v>3517</v>
      </c>
      <c r="C70" s="771">
        <f t="shared" si="18"/>
        <v>7164</v>
      </c>
      <c r="D70" s="771">
        <f t="shared" si="19"/>
        <v>3681</v>
      </c>
      <c r="E70" s="771">
        <f t="shared" si="20"/>
        <v>3483</v>
      </c>
      <c r="F70" s="859">
        <f t="shared" si="21"/>
        <v>6951</v>
      </c>
      <c r="G70" s="1189">
        <v>3530</v>
      </c>
      <c r="H70" s="1189">
        <v>3421</v>
      </c>
      <c r="I70" s="859">
        <f t="shared" si="22"/>
        <v>213</v>
      </c>
      <c r="J70" s="1195">
        <v>151</v>
      </c>
      <c r="K70" s="1195">
        <v>62</v>
      </c>
      <c r="L70" s="1195">
        <v>1976</v>
      </c>
      <c r="M70" s="835" t="s">
        <v>475</v>
      </c>
      <c r="N70" s="1209"/>
    </row>
    <row r="71" spans="1:14" s="818" customFormat="1" ht="15.95" customHeight="1">
      <c r="A71" s="834" t="s">
        <v>1248</v>
      </c>
      <c r="B71" s="1193">
        <v>2331</v>
      </c>
      <c r="C71" s="771">
        <f t="shared" si="18"/>
        <v>5251</v>
      </c>
      <c r="D71" s="771">
        <f t="shared" si="19"/>
        <v>2821</v>
      </c>
      <c r="E71" s="771">
        <f t="shared" si="20"/>
        <v>2430</v>
      </c>
      <c r="F71" s="859">
        <f t="shared" si="21"/>
        <v>4968</v>
      </c>
      <c r="G71" s="1189">
        <v>2570</v>
      </c>
      <c r="H71" s="1189">
        <v>2398</v>
      </c>
      <c r="I71" s="859">
        <f t="shared" si="22"/>
        <v>283</v>
      </c>
      <c r="J71" s="1195">
        <v>251</v>
      </c>
      <c r="K71" s="1195">
        <v>32</v>
      </c>
      <c r="L71" s="1195">
        <v>1493</v>
      </c>
      <c r="M71" s="835" t="s">
        <v>476</v>
      </c>
      <c r="N71" s="1209"/>
    </row>
    <row r="72" spans="1:14" s="818" customFormat="1" ht="15.95" customHeight="1">
      <c r="A72" s="834" t="s">
        <v>1249</v>
      </c>
      <c r="B72" s="1193">
        <v>3142</v>
      </c>
      <c r="C72" s="771">
        <f t="shared" si="18"/>
        <v>6505</v>
      </c>
      <c r="D72" s="771">
        <f t="shared" si="19"/>
        <v>3231</v>
      </c>
      <c r="E72" s="771">
        <f t="shared" si="20"/>
        <v>3274</v>
      </c>
      <c r="F72" s="859">
        <f t="shared" si="21"/>
        <v>6156</v>
      </c>
      <c r="G72" s="1189">
        <v>3049</v>
      </c>
      <c r="H72" s="1189">
        <v>3107</v>
      </c>
      <c r="I72" s="859">
        <f t="shared" si="22"/>
        <v>349</v>
      </c>
      <c r="J72" s="1195">
        <v>182</v>
      </c>
      <c r="K72" s="1195">
        <v>167</v>
      </c>
      <c r="L72" s="1195">
        <v>1480</v>
      </c>
      <c r="M72" s="835" t="s">
        <v>477</v>
      </c>
      <c r="N72" s="1209"/>
    </row>
    <row r="73" spans="1:14" s="818" customFormat="1" ht="15.95" customHeight="1">
      <c r="A73" s="834" t="s">
        <v>1250</v>
      </c>
      <c r="B73" s="1193">
        <v>3837</v>
      </c>
      <c r="C73" s="771">
        <f t="shared" si="18"/>
        <v>7663</v>
      </c>
      <c r="D73" s="771">
        <f t="shared" si="19"/>
        <v>3783</v>
      </c>
      <c r="E73" s="771">
        <f t="shared" si="20"/>
        <v>3880</v>
      </c>
      <c r="F73" s="859">
        <f t="shared" si="21"/>
        <v>7489</v>
      </c>
      <c r="G73" s="1189">
        <v>3701</v>
      </c>
      <c r="H73" s="1189">
        <v>3788</v>
      </c>
      <c r="I73" s="859">
        <f t="shared" si="22"/>
        <v>174</v>
      </c>
      <c r="J73" s="1195">
        <v>82</v>
      </c>
      <c r="K73" s="1195">
        <v>92</v>
      </c>
      <c r="L73" s="1195">
        <v>2010</v>
      </c>
      <c r="M73" s="835" t="s">
        <v>478</v>
      </c>
      <c r="N73" s="1209"/>
    </row>
    <row r="74" spans="1:14" s="818" customFormat="1" ht="15.95" customHeight="1">
      <c r="A74" s="834" t="s">
        <v>1251</v>
      </c>
      <c r="B74" s="1193">
        <v>8212</v>
      </c>
      <c r="C74" s="771">
        <f t="shared" si="18"/>
        <v>19552</v>
      </c>
      <c r="D74" s="771">
        <f t="shared" si="19"/>
        <v>9937</v>
      </c>
      <c r="E74" s="771">
        <f t="shared" si="20"/>
        <v>9615</v>
      </c>
      <c r="F74" s="859">
        <f t="shared" si="21"/>
        <v>16372</v>
      </c>
      <c r="G74" s="1189">
        <v>8190</v>
      </c>
      <c r="H74" s="1189">
        <v>8182</v>
      </c>
      <c r="I74" s="859">
        <f t="shared" si="22"/>
        <v>3180</v>
      </c>
      <c r="J74" s="1195">
        <v>1747</v>
      </c>
      <c r="K74" s="1195">
        <v>1433</v>
      </c>
      <c r="L74" s="1195">
        <v>3312</v>
      </c>
      <c r="M74" s="835" t="s">
        <v>479</v>
      </c>
      <c r="N74" s="1209"/>
    </row>
    <row r="75" spans="1:14" s="818" customFormat="1" ht="15.95" customHeight="1">
      <c r="A75" s="834" t="s">
        <v>1252</v>
      </c>
      <c r="B75" s="1193">
        <v>3160</v>
      </c>
      <c r="C75" s="771">
        <f t="shared" si="18"/>
        <v>6053</v>
      </c>
      <c r="D75" s="771">
        <f t="shared" si="19"/>
        <v>3001</v>
      </c>
      <c r="E75" s="771">
        <f t="shared" si="20"/>
        <v>3052</v>
      </c>
      <c r="F75" s="859">
        <f t="shared" si="21"/>
        <v>5995</v>
      </c>
      <c r="G75" s="1189">
        <v>2981</v>
      </c>
      <c r="H75" s="1189">
        <v>3014</v>
      </c>
      <c r="I75" s="859">
        <f t="shared" si="22"/>
        <v>58</v>
      </c>
      <c r="J75" s="1195">
        <v>20</v>
      </c>
      <c r="K75" s="1195">
        <v>38</v>
      </c>
      <c r="L75" s="1195">
        <v>2021</v>
      </c>
      <c r="M75" s="835" t="s">
        <v>480</v>
      </c>
      <c r="N75" s="1209"/>
    </row>
    <row r="76" spans="1:14" s="818" customFormat="1" ht="15.95" customHeight="1">
      <c r="A76" s="834" t="s">
        <v>1253</v>
      </c>
      <c r="B76" s="1193">
        <v>6181</v>
      </c>
      <c r="C76" s="771">
        <f t="shared" si="18"/>
        <v>15970</v>
      </c>
      <c r="D76" s="771">
        <f t="shared" si="19"/>
        <v>8001</v>
      </c>
      <c r="E76" s="771">
        <f t="shared" si="20"/>
        <v>7969</v>
      </c>
      <c r="F76" s="859">
        <f t="shared" si="21"/>
        <v>15728</v>
      </c>
      <c r="G76" s="1189">
        <v>7890</v>
      </c>
      <c r="H76" s="1189">
        <v>7838</v>
      </c>
      <c r="I76" s="859">
        <f t="shared" si="22"/>
        <v>242</v>
      </c>
      <c r="J76" s="1195">
        <v>111</v>
      </c>
      <c r="K76" s="1195">
        <v>131</v>
      </c>
      <c r="L76" s="1195">
        <v>1942</v>
      </c>
      <c r="M76" s="835" t="s">
        <v>481</v>
      </c>
      <c r="N76" s="1209"/>
    </row>
    <row r="77" spans="1:14" s="818" customFormat="1" ht="15.95" customHeight="1">
      <c r="A77" s="834" t="s">
        <v>1254</v>
      </c>
      <c r="B77" s="1193">
        <v>3010</v>
      </c>
      <c r="C77" s="771">
        <f t="shared" si="18"/>
        <v>6516</v>
      </c>
      <c r="D77" s="771">
        <f t="shared" si="19"/>
        <v>3231</v>
      </c>
      <c r="E77" s="771">
        <f t="shared" si="20"/>
        <v>3285</v>
      </c>
      <c r="F77" s="859">
        <f t="shared" si="21"/>
        <v>6475</v>
      </c>
      <c r="G77" s="1189">
        <v>3218</v>
      </c>
      <c r="H77" s="1189">
        <v>3257</v>
      </c>
      <c r="I77" s="859">
        <f t="shared" si="22"/>
        <v>41</v>
      </c>
      <c r="J77" s="1195">
        <v>13</v>
      </c>
      <c r="K77" s="1195">
        <v>28</v>
      </c>
      <c r="L77" s="1195">
        <v>1670</v>
      </c>
      <c r="M77" s="835" t="s">
        <v>482</v>
      </c>
      <c r="N77" s="1209"/>
    </row>
    <row r="78" spans="1:14" s="818" customFormat="1" ht="15.95" customHeight="1">
      <c r="A78" s="834" t="s">
        <v>1255</v>
      </c>
      <c r="B78" s="1193">
        <v>7982</v>
      </c>
      <c r="C78" s="771">
        <f t="shared" si="18"/>
        <v>21755</v>
      </c>
      <c r="D78" s="771">
        <f t="shared" si="19"/>
        <v>10731</v>
      </c>
      <c r="E78" s="771">
        <f t="shared" si="20"/>
        <v>11024</v>
      </c>
      <c r="F78" s="859">
        <f t="shared" si="21"/>
        <v>21619</v>
      </c>
      <c r="G78" s="1189">
        <v>10663</v>
      </c>
      <c r="H78" s="1189">
        <v>10956</v>
      </c>
      <c r="I78" s="859">
        <f t="shared" si="22"/>
        <v>136</v>
      </c>
      <c r="J78" s="1195">
        <v>68</v>
      </c>
      <c r="K78" s="1195">
        <v>68</v>
      </c>
      <c r="L78" s="1195">
        <v>1758</v>
      </c>
      <c r="M78" s="835" t="s">
        <v>483</v>
      </c>
      <c r="N78" s="1209"/>
    </row>
    <row r="79" spans="1:14" s="818" customFormat="1" ht="15.95" customHeight="1">
      <c r="A79" s="834" t="s">
        <v>1256</v>
      </c>
      <c r="B79" s="1193">
        <v>10402</v>
      </c>
      <c r="C79" s="771">
        <f t="shared" si="18"/>
        <v>29633</v>
      </c>
      <c r="D79" s="771">
        <f t="shared" si="19"/>
        <v>14626</v>
      </c>
      <c r="E79" s="771">
        <f t="shared" si="20"/>
        <v>15007</v>
      </c>
      <c r="F79" s="859">
        <f t="shared" si="21"/>
        <v>29454</v>
      </c>
      <c r="G79" s="1189">
        <v>14543</v>
      </c>
      <c r="H79" s="1189">
        <v>14911</v>
      </c>
      <c r="I79" s="859">
        <f t="shared" si="22"/>
        <v>179</v>
      </c>
      <c r="J79" s="1195">
        <v>83</v>
      </c>
      <c r="K79" s="1195">
        <v>96</v>
      </c>
      <c r="L79" s="1195">
        <v>2401</v>
      </c>
      <c r="M79" s="835" t="s">
        <v>484</v>
      </c>
      <c r="N79" s="1209"/>
    </row>
    <row r="80" spans="1:14" s="818" customFormat="1" ht="15.95" customHeight="1">
      <c r="A80" s="834" t="s">
        <v>1257</v>
      </c>
      <c r="B80" s="1193">
        <v>10433</v>
      </c>
      <c r="C80" s="771">
        <f t="shared" si="18"/>
        <v>25939</v>
      </c>
      <c r="D80" s="771">
        <f t="shared" si="19"/>
        <v>12890</v>
      </c>
      <c r="E80" s="771">
        <f t="shared" si="20"/>
        <v>13049</v>
      </c>
      <c r="F80" s="859">
        <f t="shared" si="21"/>
        <v>25258</v>
      </c>
      <c r="G80" s="1189">
        <v>12597</v>
      </c>
      <c r="H80" s="1189">
        <v>12661</v>
      </c>
      <c r="I80" s="859">
        <f t="shared" si="22"/>
        <v>681</v>
      </c>
      <c r="J80" s="1195">
        <v>293</v>
      </c>
      <c r="K80" s="1195">
        <v>388</v>
      </c>
      <c r="L80" s="1195">
        <v>3070</v>
      </c>
      <c r="M80" s="835" t="s">
        <v>485</v>
      </c>
      <c r="N80" s="1209"/>
    </row>
    <row r="81" spans="1:15" s="818" customFormat="1" ht="15.95" customHeight="1">
      <c r="A81" s="834" t="s">
        <v>1258</v>
      </c>
      <c r="B81" s="1193">
        <v>4903</v>
      </c>
      <c r="C81" s="771">
        <f t="shared" si="18"/>
        <v>10294</v>
      </c>
      <c r="D81" s="771">
        <f t="shared" si="19"/>
        <v>5137</v>
      </c>
      <c r="E81" s="771">
        <f t="shared" si="20"/>
        <v>5157</v>
      </c>
      <c r="F81" s="859">
        <f t="shared" si="21"/>
        <v>10162</v>
      </c>
      <c r="G81" s="1189">
        <v>5067</v>
      </c>
      <c r="H81" s="1189">
        <v>5095</v>
      </c>
      <c r="I81" s="859">
        <f t="shared" si="22"/>
        <v>132</v>
      </c>
      <c r="J81" s="1195">
        <v>70</v>
      </c>
      <c r="K81" s="1195">
        <v>62</v>
      </c>
      <c r="L81" s="1195">
        <v>2214</v>
      </c>
      <c r="M81" s="835" t="s">
        <v>486</v>
      </c>
      <c r="N81" s="1209"/>
    </row>
    <row r="82" spans="1:15" s="818" customFormat="1" ht="15.95" customHeight="1" thickBot="1">
      <c r="A82" s="863" t="s">
        <v>1259</v>
      </c>
      <c r="B82" s="1199">
        <v>998</v>
      </c>
      <c r="C82" s="1082">
        <f t="shared" si="18"/>
        <v>1986</v>
      </c>
      <c r="D82" s="1082">
        <f t="shared" si="19"/>
        <v>1009</v>
      </c>
      <c r="E82" s="1082">
        <f t="shared" si="20"/>
        <v>977</v>
      </c>
      <c r="F82" s="1081">
        <f t="shared" si="21"/>
        <v>1939</v>
      </c>
      <c r="G82" s="1203">
        <v>985</v>
      </c>
      <c r="H82" s="1203">
        <v>954</v>
      </c>
      <c r="I82" s="1081">
        <f t="shared" si="22"/>
        <v>47</v>
      </c>
      <c r="J82" s="1197">
        <v>24</v>
      </c>
      <c r="K82" s="1197">
        <v>23</v>
      </c>
      <c r="L82" s="1195">
        <v>527</v>
      </c>
      <c r="M82" s="865" t="s">
        <v>1824</v>
      </c>
      <c r="N82" s="1209"/>
    </row>
    <row r="83" spans="1:15" s="868" customFormat="1" ht="11.1" customHeight="1">
      <c r="A83" s="866" t="s">
        <v>1535</v>
      </c>
      <c r="G83" s="1550" t="s">
        <v>1764</v>
      </c>
      <c r="H83" s="1550"/>
      <c r="I83" s="1550"/>
      <c r="J83" s="1550"/>
      <c r="K83" s="1550"/>
      <c r="L83" s="1526"/>
      <c r="M83" s="1526"/>
      <c r="O83" s="818"/>
    </row>
    <row r="84" spans="1:15" s="1009" customFormat="1" ht="14.1" customHeight="1">
      <c r="A84" s="987" t="s">
        <v>1669</v>
      </c>
      <c r="B84" s="1011"/>
      <c r="C84" s="1011"/>
      <c r="D84" s="1011"/>
      <c r="E84" s="1011"/>
      <c r="F84" s="1011"/>
      <c r="G84" s="1011"/>
      <c r="H84" s="1011"/>
      <c r="I84" s="1011"/>
      <c r="J84" s="1011"/>
      <c r="K84" s="1011"/>
      <c r="L84" s="1012"/>
      <c r="M84" s="1119" t="s">
        <v>1670</v>
      </c>
      <c r="O84" s="1010"/>
    </row>
    <row r="85" spans="1:15" s="870" customFormat="1" ht="14.1" customHeight="1">
      <c r="A85" s="836"/>
      <c r="L85" s="838"/>
      <c r="M85" s="840"/>
      <c r="O85" s="818"/>
    </row>
    <row r="86" spans="1:15" s="870" customFormat="1" ht="20.100000000000001" customHeight="1">
      <c r="A86" s="1527" t="s">
        <v>13</v>
      </c>
      <c r="B86" s="1527"/>
      <c r="C86" s="1527"/>
      <c r="D86" s="1527"/>
      <c r="E86" s="1527"/>
      <c r="F86" s="1527"/>
      <c r="G86" s="1547" t="s">
        <v>1752</v>
      </c>
      <c r="H86" s="1547"/>
      <c r="I86" s="1547"/>
      <c r="J86" s="1547"/>
      <c r="K86" s="1547"/>
      <c r="L86" s="1547"/>
      <c r="M86" s="1547"/>
      <c r="O86" s="818"/>
    </row>
    <row r="87" spans="1:15" s="841" customFormat="1" ht="24" customHeight="1">
      <c r="A87" s="842"/>
      <c r="B87" s="1120"/>
      <c r="C87" s="1120"/>
      <c r="D87" s="842"/>
      <c r="E87" s="843"/>
      <c r="F87" s="1120"/>
      <c r="G87" s="1542"/>
      <c r="H87" s="1542"/>
      <c r="I87" s="1542"/>
      <c r="J87" s="1542"/>
      <c r="K87" s="1542"/>
      <c r="L87" s="1542"/>
      <c r="M87" s="1542"/>
      <c r="O87" s="818"/>
    </row>
    <row r="88" spans="1:15" s="843" customFormat="1" ht="18" customHeight="1" thickBot="1">
      <c r="A88" s="807" t="s">
        <v>409</v>
      </c>
      <c r="B88" s="872"/>
      <c r="C88" s="873"/>
      <c r="D88" s="873"/>
      <c r="E88" s="873"/>
      <c r="F88" s="873"/>
      <c r="G88" s="873"/>
      <c r="H88" s="873"/>
      <c r="I88" s="873"/>
      <c r="J88" s="873"/>
      <c r="K88" s="873"/>
      <c r="L88" s="1543" t="s">
        <v>448</v>
      </c>
      <c r="M88" s="1543"/>
      <c r="O88" s="818"/>
    </row>
    <row r="89" spans="1:15" s="808" customFormat="1" ht="16.5" customHeight="1">
      <c r="A89" s="1535" t="s">
        <v>688</v>
      </c>
      <c r="B89" s="1538" t="s">
        <v>410</v>
      </c>
      <c r="C89" s="1544" t="s">
        <v>694</v>
      </c>
      <c r="D89" s="1545"/>
      <c r="E89" s="1545"/>
      <c r="F89" s="1545"/>
      <c r="G89" s="1545" t="s">
        <v>449</v>
      </c>
      <c r="H89" s="1545"/>
      <c r="I89" s="1545"/>
      <c r="J89" s="1545"/>
      <c r="K89" s="1548"/>
      <c r="L89" s="1531" t="s">
        <v>693</v>
      </c>
      <c r="M89" s="1528" t="s">
        <v>689</v>
      </c>
      <c r="O89" s="818"/>
    </row>
    <row r="90" spans="1:15" s="818" customFormat="1" ht="16.5" customHeight="1">
      <c r="A90" s="1536"/>
      <c r="B90" s="1539"/>
      <c r="C90" s="1521" t="s">
        <v>690</v>
      </c>
      <c r="D90" s="1523" t="s">
        <v>64</v>
      </c>
      <c r="E90" s="1524"/>
      <c r="F90" s="1521" t="s">
        <v>691</v>
      </c>
      <c r="G90" s="1523" t="s">
        <v>64</v>
      </c>
      <c r="H90" s="1524"/>
      <c r="I90" s="1521" t="s">
        <v>692</v>
      </c>
      <c r="J90" s="1523" t="s">
        <v>64</v>
      </c>
      <c r="K90" s="1524"/>
      <c r="L90" s="1532"/>
      <c r="M90" s="1529"/>
    </row>
    <row r="91" spans="1:15" s="818" customFormat="1" ht="26.45" customHeight="1">
      <c r="A91" s="1537"/>
      <c r="B91" s="1540"/>
      <c r="C91" s="1522"/>
      <c r="D91" s="844" t="s">
        <v>411</v>
      </c>
      <c r="E91" s="844" t="s">
        <v>412</v>
      </c>
      <c r="F91" s="1525"/>
      <c r="G91" s="845" t="s">
        <v>411</v>
      </c>
      <c r="H91" s="844" t="s">
        <v>412</v>
      </c>
      <c r="I91" s="1525"/>
      <c r="J91" s="844" t="s">
        <v>411</v>
      </c>
      <c r="K91" s="844" t="s">
        <v>412</v>
      </c>
      <c r="L91" s="1533"/>
      <c r="M91" s="1530"/>
    </row>
    <row r="92" spans="1:15" s="818" customFormat="1" ht="16.5" customHeight="1">
      <c r="A92" s="860" t="s">
        <v>145</v>
      </c>
      <c r="B92" s="861">
        <f>SUM(B94:B115)</f>
        <v>63360</v>
      </c>
      <c r="C92" s="815">
        <f>D92+E92</f>
        <v>145068</v>
      </c>
      <c r="D92" s="815">
        <f>G92+J92</f>
        <v>72819</v>
      </c>
      <c r="E92" s="815">
        <f>H92+K92</f>
        <v>72249</v>
      </c>
      <c r="F92" s="878">
        <f>SUM(G92:H92)</f>
        <v>142908</v>
      </c>
      <c r="G92" s="878">
        <f>SUM(G94:G115)</f>
        <v>71556</v>
      </c>
      <c r="H92" s="878">
        <f>SUM(H94:H115)</f>
        <v>71352</v>
      </c>
      <c r="I92" s="796">
        <f>SUM(J92:K92)</f>
        <v>2160</v>
      </c>
      <c r="J92" s="861">
        <f>SUM(J94:J115)</f>
        <v>1263</v>
      </c>
      <c r="K92" s="861">
        <f>SUM(K94:K115)</f>
        <v>897</v>
      </c>
      <c r="L92" s="879">
        <f>SUM(L94:L115)</f>
        <v>29536</v>
      </c>
      <c r="M92" s="880" t="s">
        <v>789</v>
      </c>
    </row>
    <row r="93" spans="1:15" s="818" customFormat="1" ht="9.9499999999999993" customHeight="1">
      <c r="A93" s="834"/>
      <c r="B93" s="859"/>
      <c r="C93" s="771"/>
      <c r="D93" s="771"/>
      <c r="E93" s="771"/>
      <c r="F93" s="877"/>
      <c r="G93" s="877"/>
      <c r="H93" s="877"/>
      <c r="I93" s="794"/>
      <c r="J93" s="859"/>
      <c r="K93" s="859"/>
      <c r="L93" s="881"/>
      <c r="M93" s="835"/>
    </row>
    <row r="94" spans="1:15" s="818" customFormat="1" ht="16.5" customHeight="1">
      <c r="A94" s="834" t="s">
        <v>1260</v>
      </c>
      <c r="B94" s="1193">
        <v>3587</v>
      </c>
      <c r="C94" s="771">
        <f t="shared" ref="C94:C115" si="23">SUM(D94:E94)</f>
        <v>7967</v>
      </c>
      <c r="D94" s="771">
        <f t="shared" ref="D94:D115" si="24">G94+J94</f>
        <v>4020</v>
      </c>
      <c r="E94" s="771">
        <f t="shared" ref="E94:E115" si="25">H94+K94</f>
        <v>3947</v>
      </c>
      <c r="F94" s="859">
        <f t="shared" ref="F94:F115" si="26">SUM(G94:H94)</f>
        <v>7826</v>
      </c>
      <c r="G94" s="1195">
        <v>3939</v>
      </c>
      <c r="H94" s="1195">
        <v>3887</v>
      </c>
      <c r="I94" s="859">
        <f t="shared" ref="I94:I115" si="27">SUM(J94:K94)</f>
        <v>141</v>
      </c>
      <c r="J94" s="1195">
        <v>81</v>
      </c>
      <c r="K94" s="1195">
        <v>60</v>
      </c>
      <c r="L94" s="1195">
        <v>1914</v>
      </c>
      <c r="M94" s="835" t="s">
        <v>487</v>
      </c>
      <c r="N94" s="1209"/>
    </row>
    <row r="95" spans="1:15" s="818" customFormat="1" ht="16.5" customHeight="1">
      <c r="A95" s="834" t="s">
        <v>1261</v>
      </c>
      <c r="B95" s="1193">
        <v>1513</v>
      </c>
      <c r="C95" s="771">
        <f t="shared" si="23"/>
        <v>3286</v>
      </c>
      <c r="D95" s="771">
        <f t="shared" si="24"/>
        <v>1695</v>
      </c>
      <c r="E95" s="771">
        <f t="shared" si="25"/>
        <v>1591</v>
      </c>
      <c r="F95" s="859">
        <f t="shared" si="26"/>
        <v>3249</v>
      </c>
      <c r="G95" s="1195">
        <v>1675</v>
      </c>
      <c r="H95" s="1195">
        <v>1574</v>
      </c>
      <c r="I95" s="859">
        <f t="shared" si="27"/>
        <v>37</v>
      </c>
      <c r="J95" s="1195">
        <v>20</v>
      </c>
      <c r="K95" s="1195">
        <v>17</v>
      </c>
      <c r="L95" s="1195">
        <v>1037</v>
      </c>
      <c r="M95" s="835" t="s">
        <v>488</v>
      </c>
      <c r="N95" s="1209"/>
    </row>
    <row r="96" spans="1:15" s="818" customFormat="1" ht="16.5" customHeight="1">
      <c r="A96" s="834" t="s">
        <v>1526</v>
      </c>
      <c r="B96" s="1193">
        <v>1693</v>
      </c>
      <c r="C96" s="771">
        <f t="shared" si="23"/>
        <v>3522</v>
      </c>
      <c r="D96" s="771">
        <f t="shared" si="24"/>
        <v>1802</v>
      </c>
      <c r="E96" s="771">
        <f t="shared" si="25"/>
        <v>1720</v>
      </c>
      <c r="F96" s="859">
        <f t="shared" si="26"/>
        <v>3441</v>
      </c>
      <c r="G96" s="1195">
        <v>1739</v>
      </c>
      <c r="H96" s="1195">
        <v>1702</v>
      </c>
      <c r="I96" s="859">
        <f t="shared" si="27"/>
        <v>81</v>
      </c>
      <c r="J96" s="1195">
        <v>63</v>
      </c>
      <c r="K96" s="1195">
        <v>18</v>
      </c>
      <c r="L96" s="1195">
        <v>1149</v>
      </c>
      <c r="M96" s="835" t="s">
        <v>489</v>
      </c>
      <c r="N96" s="1209"/>
    </row>
    <row r="97" spans="1:14" s="818" customFormat="1" ht="16.5" customHeight="1">
      <c r="A97" s="834" t="s">
        <v>1262</v>
      </c>
      <c r="B97" s="1193">
        <v>1254</v>
      </c>
      <c r="C97" s="771">
        <f t="shared" si="23"/>
        <v>2785</v>
      </c>
      <c r="D97" s="771">
        <f t="shared" si="24"/>
        <v>1410</v>
      </c>
      <c r="E97" s="771">
        <f t="shared" si="25"/>
        <v>1375</v>
      </c>
      <c r="F97" s="859">
        <f t="shared" si="26"/>
        <v>2732</v>
      </c>
      <c r="G97" s="1195">
        <v>1368</v>
      </c>
      <c r="H97" s="1195">
        <v>1364</v>
      </c>
      <c r="I97" s="859">
        <f t="shared" si="27"/>
        <v>53</v>
      </c>
      <c r="J97" s="1195">
        <v>42</v>
      </c>
      <c r="K97" s="1195">
        <v>11</v>
      </c>
      <c r="L97" s="1195">
        <v>895</v>
      </c>
      <c r="M97" s="835" t="s">
        <v>490</v>
      </c>
      <c r="N97" s="1209"/>
    </row>
    <row r="98" spans="1:14" s="818" customFormat="1" ht="16.5" customHeight="1">
      <c r="A98" s="834" t="s">
        <v>1263</v>
      </c>
      <c r="B98" s="1193">
        <v>1860</v>
      </c>
      <c r="C98" s="771">
        <f t="shared" si="23"/>
        <v>3734</v>
      </c>
      <c r="D98" s="771">
        <f t="shared" si="24"/>
        <v>1880</v>
      </c>
      <c r="E98" s="771">
        <f t="shared" si="25"/>
        <v>1854</v>
      </c>
      <c r="F98" s="859">
        <f t="shared" si="26"/>
        <v>3644</v>
      </c>
      <c r="G98" s="1195">
        <v>1814</v>
      </c>
      <c r="H98" s="1195">
        <v>1830</v>
      </c>
      <c r="I98" s="859">
        <f t="shared" si="27"/>
        <v>90</v>
      </c>
      <c r="J98" s="1195">
        <v>66</v>
      </c>
      <c r="K98" s="1195">
        <v>24</v>
      </c>
      <c r="L98" s="1195">
        <v>1408</v>
      </c>
      <c r="M98" s="835" t="s">
        <v>491</v>
      </c>
      <c r="N98" s="1209"/>
    </row>
    <row r="99" spans="1:14" s="818" customFormat="1" ht="16.5" customHeight="1">
      <c r="A99" s="834" t="s">
        <v>1264</v>
      </c>
      <c r="B99" s="1193">
        <v>2165</v>
      </c>
      <c r="C99" s="771">
        <f t="shared" si="23"/>
        <v>4608</v>
      </c>
      <c r="D99" s="771">
        <f t="shared" si="24"/>
        <v>2353</v>
      </c>
      <c r="E99" s="771">
        <f t="shared" si="25"/>
        <v>2255</v>
      </c>
      <c r="F99" s="859">
        <f t="shared" si="26"/>
        <v>4497</v>
      </c>
      <c r="G99" s="1195">
        <v>2258</v>
      </c>
      <c r="H99" s="1195">
        <v>2239</v>
      </c>
      <c r="I99" s="859">
        <f t="shared" si="27"/>
        <v>111</v>
      </c>
      <c r="J99" s="1195">
        <v>95</v>
      </c>
      <c r="K99" s="1195">
        <v>16</v>
      </c>
      <c r="L99" s="1195">
        <v>1521</v>
      </c>
      <c r="M99" s="835" t="s">
        <v>492</v>
      </c>
      <c r="N99" s="1209"/>
    </row>
    <row r="100" spans="1:14" s="818" customFormat="1" ht="16.5" customHeight="1">
      <c r="A100" s="834" t="s">
        <v>1265</v>
      </c>
      <c r="B100" s="1193">
        <v>1609</v>
      </c>
      <c r="C100" s="771">
        <f t="shared" si="23"/>
        <v>3551</v>
      </c>
      <c r="D100" s="771">
        <f t="shared" si="24"/>
        <v>1813</v>
      </c>
      <c r="E100" s="771">
        <f t="shared" si="25"/>
        <v>1738</v>
      </c>
      <c r="F100" s="859">
        <f t="shared" si="26"/>
        <v>3467</v>
      </c>
      <c r="G100" s="1195">
        <v>1759</v>
      </c>
      <c r="H100" s="1195">
        <v>1708</v>
      </c>
      <c r="I100" s="859">
        <f t="shared" si="27"/>
        <v>84</v>
      </c>
      <c r="J100" s="1195">
        <v>54</v>
      </c>
      <c r="K100" s="1195">
        <v>30</v>
      </c>
      <c r="L100" s="1195">
        <v>1104</v>
      </c>
      <c r="M100" s="835" t="s">
        <v>493</v>
      </c>
      <c r="N100" s="1209"/>
    </row>
    <row r="101" spans="1:14" s="818" customFormat="1" ht="16.5" customHeight="1">
      <c r="A101" s="834" t="s">
        <v>1266</v>
      </c>
      <c r="B101" s="1193">
        <v>1744</v>
      </c>
      <c r="C101" s="771">
        <f t="shared" si="23"/>
        <v>3862</v>
      </c>
      <c r="D101" s="771">
        <f t="shared" si="24"/>
        <v>1957</v>
      </c>
      <c r="E101" s="771">
        <f t="shared" si="25"/>
        <v>1905</v>
      </c>
      <c r="F101" s="859">
        <f t="shared" si="26"/>
        <v>3836</v>
      </c>
      <c r="G101" s="1195">
        <v>1952</v>
      </c>
      <c r="H101" s="1195">
        <v>1884</v>
      </c>
      <c r="I101" s="859">
        <f t="shared" si="27"/>
        <v>26</v>
      </c>
      <c r="J101" s="1195">
        <v>5</v>
      </c>
      <c r="K101" s="1195">
        <v>21</v>
      </c>
      <c r="L101" s="1195">
        <v>1120</v>
      </c>
      <c r="M101" s="835" t="s">
        <v>494</v>
      </c>
      <c r="N101" s="1209"/>
    </row>
    <row r="102" spans="1:14" s="818" customFormat="1" ht="16.5" customHeight="1">
      <c r="A102" s="834" t="s">
        <v>1267</v>
      </c>
      <c r="B102" s="1193">
        <v>954</v>
      </c>
      <c r="C102" s="771">
        <f t="shared" si="23"/>
        <v>2149</v>
      </c>
      <c r="D102" s="771">
        <f t="shared" si="24"/>
        <v>1105</v>
      </c>
      <c r="E102" s="771">
        <f t="shared" si="25"/>
        <v>1044</v>
      </c>
      <c r="F102" s="859">
        <f t="shared" si="26"/>
        <v>2119</v>
      </c>
      <c r="G102" s="1195">
        <v>1086</v>
      </c>
      <c r="H102" s="1195">
        <v>1033</v>
      </c>
      <c r="I102" s="859">
        <f t="shared" si="27"/>
        <v>30</v>
      </c>
      <c r="J102" s="1195">
        <v>19</v>
      </c>
      <c r="K102" s="1195">
        <v>11</v>
      </c>
      <c r="L102" s="1195">
        <v>717</v>
      </c>
      <c r="M102" s="835" t="s">
        <v>495</v>
      </c>
      <c r="N102" s="1209"/>
    </row>
    <row r="103" spans="1:14" s="818" customFormat="1" ht="16.5" customHeight="1">
      <c r="A103" s="834" t="s">
        <v>1268</v>
      </c>
      <c r="B103" s="1193">
        <v>1177</v>
      </c>
      <c r="C103" s="771">
        <f t="shared" si="23"/>
        <v>2509</v>
      </c>
      <c r="D103" s="771">
        <f t="shared" si="24"/>
        <v>1296</v>
      </c>
      <c r="E103" s="771">
        <f t="shared" si="25"/>
        <v>1213</v>
      </c>
      <c r="F103" s="859">
        <f t="shared" si="26"/>
        <v>2423</v>
      </c>
      <c r="G103" s="1195">
        <v>1228</v>
      </c>
      <c r="H103" s="1195">
        <v>1195</v>
      </c>
      <c r="I103" s="859">
        <f t="shared" si="27"/>
        <v>86</v>
      </c>
      <c r="J103" s="1195">
        <v>68</v>
      </c>
      <c r="K103" s="1195">
        <v>18</v>
      </c>
      <c r="L103" s="1195">
        <v>855</v>
      </c>
      <c r="M103" s="835" t="s">
        <v>496</v>
      </c>
      <c r="N103" s="1209"/>
    </row>
    <row r="104" spans="1:14" s="818" customFormat="1" ht="16.5" customHeight="1">
      <c r="A104" s="834" t="s">
        <v>1269</v>
      </c>
      <c r="B104" s="1193">
        <v>1633</v>
      </c>
      <c r="C104" s="771">
        <f t="shared" si="23"/>
        <v>3055</v>
      </c>
      <c r="D104" s="771">
        <f t="shared" si="24"/>
        <v>1496</v>
      </c>
      <c r="E104" s="771">
        <f t="shared" si="25"/>
        <v>1559</v>
      </c>
      <c r="F104" s="859">
        <f t="shared" si="26"/>
        <v>3033</v>
      </c>
      <c r="G104" s="1195">
        <v>1488</v>
      </c>
      <c r="H104" s="1195">
        <v>1545</v>
      </c>
      <c r="I104" s="859">
        <f t="shared" si="27"/>
        <v>22</v>
      </c>
      <c r="J104" s="1195">
        <v>8</v>
      </c>
      <c r="K104" s="1195">
        <v>14</v>
      </c>
      <c r="L104" s="1195">
        <v>1269</v>
      </c>
      <c r="M104" s="835" t="s">
        <v>497</v>
      </c>
      <c r="N104" s="1209"/>
    </row>
    <row r="105" spans="1:14" s="818" customFormat="1" ht="16.5" customHeight="1">
      <c r="A105" s="834" t="s">
        <v>1270</v>
      </c>
      <c r="B105" s="1193">
        <v>935</v>
      </c>
      <c r="C105" s="771">
        <f t="shared" si="23"/>
        <v>1794</v>
      </c>
      <c r="D105" s="771">
        <f t="shared" si="24"/>
        <v>912</v>
      </c>
      <c r="E105" s="771">
        <f t="shared" si="25"/>
        <v>882</v>
      </c>
      <c r="F105" s="859">
        <f t="shared" si="26"/>
        <v>1736</v>
      </c>
      <c r="G105" s="1195">
        <v>864</v>
      </c>
      <c r="H105" s="1195">
        <v>872</v>
      </c>
      <c r="I105" s="859">
        <f t="shared" si="27"/>
        <v>58</v>
      </c>
      <c r="J105" s="1195">
        <v>48</v>
      </c>
      <c r="K105" s="1195">
        <v>10</v>
      </c>
      <c r="L105" s="1195">
        <v>722</v>
      </c>
      <c r="M105" s="835" t="s">
        <v>498</v>
      </c>
      <c r="N105" s="1209"/>
    </row>
    <row r="106" spans="1:14" s="818" customFormat="1" ht="16.5" customHeight="1">
      <c r="A106" s="834" t="s">
        <v>1271</v>
      </c>
      <c r="B106" s="1193">
        <v>730</v>
      </c>
      <c r="C106" s="771">
        <f t="shared" si="23"/>
        <v>1378</v>
      </c>
      <c r="D106" s="771">
        <f t="shared" si="24"/>
        <v>695</v>
      </c>
      <c r="E106" s="771">
        <f t="shared" si="25"/>
        <v>683</v>
      </c>
      <c r="F106" s="859">
        <f t="shared" si="26"/>
        <v>1368</v>
      </c>
      <c r="G106" s="1195">
        <v>691</v>
      </c>
      <c r="H106" s="1195">
        <v>677</v>
      </c>
      <c r="I106" s="859">
        <f t="shared" si="27"/>
        <v>10</v>
      </c>
      <c r="J106" s="1195">
        <v>4</v>
      </c>
      <c r="K106" s="1195">
        <v>6</v>
      </c>
      <c r="L106" s="1195">
        <v>574</v>
      </c>
      <c r="M106" s="835" t="s">
        <v>499</v>
      </c>
      <c r="N106" s="1209"/>
    </row>
    <row r="107" spans="1:14" s="818" customFormat="1" ht="16.5" customHeight="1">
      <c r="A107" s="834" t="s">
        <v>1272</v>
      </c>
      <c r="B107" s="1193">
        <v>1170</v>
      </c>
      <c r="C107" s="771">
        <f t="shared" si="23"/>
        <v>2280</v>
      </c>
      <c r="D107" s="771">
        <f t="shared" si="24"/>
        <v>1123</v>
      </c>
      <c r="E107" s="771">
        <f t="shared" si="25"/>
        <v>1157</v>
      </c>
      <c r="F107" s="859">
        <f t="shared" si="26"/>
        <v>2268</v>
      </c>
      <c r="G107" s="1195">
        <v>1118</v>
      </c>
      <c r="H107" s="1195">
        <v>1150</v>
      </c>
      <c r="I107" s="859">
        <f t="shared" si="27"/>
        <v>12</v>
      </c>
      <c r="J107" s="1195">
        <v>5</v>
      </c>
      <c r="K107" s="1195">
        <v>7</v>
      </c>
      <c r="L107" s="1195">
        <v>889</v>
      </c>
      <c r="M107" s="835" t="s">
        <v>500</v>
      </c>
      <c r="N107" s="1209"/>
    </row>
    <row r="108" spans="1:14" s="818" customFormat="1" ht="16.5" customHeight="1">
      <c r="A108" s="834" t="s">
        <v>1273</v>
      </c>
      <c r="B108" s="1193">
        <v>607</v>
      </c>
      <c r="C108" s="771">
        <f t="shared" si="23"/>
        <v>1148</v>
      </c>
      <c r="D108" s="771">
        <f t="shared" si="24"/>
        <v>535</v>
      </c>
      <c r="E108" s="771">
        <f t="shared" si="25"/>
        <v>613</v>
      </c>
      <c r="F108" s="859">
        <f t="shared" si="26"/>
        <v>1141</v>
      </c>
      <c r="G108" s="1195">
        <v>534</v>
      </c>
      <c r="H108" s="1195">
        <v>607</v>
      </c>
      <c r="I108" s="859">
        <f t="shared" si="27"/>
        <v>7</v>
      </c>
      <c r="J108" s="1195">
        <v>1</v>
      </c>
      <c r="K108" s="1195">
        <v>6</v>
      </c>
      <c r="L108" s="1195">
        <v>448</v>
      </c>
      <c r="M108" s="835" t="s">
        <v>501</v>
      </c>
      <c r="N108" s="1209"/>
    </row>
    <row r="109" spans="1:14" s="818" customFormat="1" ht="16.5" customHeight="1">
      <c r="A109" s="834" t="s">
        <v>1274</v>
      </c>
      <c r="B109" s="1193">
        <v>3801</v>
      </c>
      <c r="C109" s="771">
        <f t="shared" si="23"/>
        <v>7845</v>
      </c>
      <c r="D109" s="771">
        <f t="shared" si="24"/>
        <v>3963</v>
      </c>
      <c r="E109" s="771">
        <f t="shared" si="25"/>
        <v>3882</v>
      </c>
      <c r="F109" s="859">
        <f t="shared" si="26"/>
        <v>7737</v>
      </c>
      <c r="G109" s="1195">
        <v>3904</v>
      </c>
      <c r="H109" s="1195">
        <v>3833</v>
      </c>
      <c r="I109" s="859">
        <f t="shared" si="27"/>
        <v>108</v>
      </c>
      <c r="J109" s="1195">
        <v>59</v>
      </c>
      <c r="K109" s="1195">
        <v>49</v>
      </c>
      <c r="L109" s="1195">
        <v>1991</v>
      </c>
      <c r="M109" s="835" t="s">
        <v>790</v>
      </c>
      <c r="N109" s="1209"/>
    </row>
    <row r="110" spans="1:14" s="818" customFormat="1" ht="16.5" customHeight="1">
      <c r="A110" s="834" t="s">
        <v>1275</v>
      </c>
      <c r="B110" s="1193">
        <v>4451</v>
      </c>
      <c r="C110" s="771">
        <f t="shared" si="23"/>
        <v>8972</v>
      </c>
      <c r="D110" s="771">
        <f t="shared" si="24"/>
        <v>4418</v>
      </c>
      <c r="E110" s="771">
        <f t="shared" si="25"/>
        <v>4554</v>
      </c>
      <c r="F110" s="859">
        <f t="shared" si="26"/>
        <v>8878</v>
      </c>
      <c r="G110" s="1195">
        <v>4386</v>
      </c>
      <c r="H110" s="1195">
        <v>4492</v>
      </c>
      <c r="I110" s="859">
        <f t="shared" si="27"/>
        <v>94</v>
      </c>
      <c r="J110" s="1195">
        <v>32</v>
      </c>
      <c r="K110" s="1195">
        <v>62</v>
      </c>
      <c r="L110" s="1195">
        <v>2228</v>
      </c>
      <c r="M110" s="882" t="s">
        <v>791</v>
      </c>
      <c r="N110" s="1209"/>
    </row>
    <row r="111" spans="1:14" s="818" customFormat="1" ht="16.5" customHeight="1">
      <c r="A111" s="834" t="s">
        <v>1276</v>
      </c>
      <c r="B111" s="1193">
        <v>2141</v>
      </c>
      <c r="C111" s="771">
        <f t="shared" si="23"/>
        <v>4544</v>
      </c>
      <c r="D111" s="771">
        <f t="shared" si="24"/>
        <v>2245</v>
      </c>
      <c r="E111" s="771">
        <f t="shared" si="25"/>
        <v>2299</v>
      </c>
      <c r="F111" s="859">
        <f t="shared" si="26"/>
        <v>4510</v>
      </c>
      <c r="G111" s="1195">
        <v>2235</v>
      </c>
      <c r="H111" s="1195">
        <v>2275</v>
      </c>
      <c r="I111" s="859">
        <f t="shared" si="27"/>
        <v>34</v>
      </c>
      <c r="J111" s="1195">
        <v>10</v>
      </c>
      <c r="K111" s="1195">
        <v>24</v>
      </c>
      <c r="L111" s="1195">
        <v>1346</v>
      </c>
      <c r="M111" s="835" t="s">
        <v>502</v>
      </c>
      <c r="N111" s="1209"/>
    </row>
    <row r="112" spans="1:14" s="818" customFormat="1" ht="16.5" customHeight="1">
      <c r="A112" s="834" t="s">
        <v>1277</v>
      </c>
      <c r="B112" s="1193">
        <v>9726</v>
      </c>
      <c r="C112" s="771">
        <f t="shared" si="23"/>
        <v>25636</v>
      </c>
      <c r="D112" s="771">
        <f t="shared" si="24"/>
        <v>12766</v>
      </c>
      <c r="E112" s="771">
        <f t="shared" si="25"/>
        <v>12870</v>
      </c>
      <c r="F112" s="859">
        <f t="shared" si="26"/>
        <v>24816</v>
      </c>
      <c r="G112" s="1195">
        <v>12292</v>
      </c>
      <c r="H112" s="1195">
        <v>12524</v>
      </c>
      <c r="I112" s="859">
        <f t="shared" si="27"/>
        <v>820</v>
      </c>
      <c r="J112" s="1195">
        <v>474</v>
      </c>
      <c r="K112" s="1195">
        <v>346</v>
      </c>
      <c r="L112" s="1195">
        <v>2952</v>
      </c>
      <c r="M112" s="835" t="s">
        <v>503</v>
      </c>
      <c r="N112" s="1209"/>
    </row>
    <row r="113" spans="1:15" s="818" customFormat="1" ht="16.5" customHeight="1">
      <c r="A113" s="834" t="s">
        <v>1278</v>
      </c>
      <c r="B113" s="1193">
        <v>8731</v>
      </c>
      <c r="C113" s="771">
        <f t="shared" si="23"/>
        <v>20457</v>
      </c>
      <c r="D113" s="771">
        <f t="shared" si="24"/>
        <v>10113</v>
      </c>
      <c r="E113" s="771">
        <f t="shared" si="25"/>
        <v>10344</v>
      </c>
      <c r="F113" s="859">
        <f t="shared" si="26"/>
        <v>20317</v>
      </c>
      <c r="G113" s="1195">
        <v>10050</v>
      </c>
      <c r="H113" s="1195">
        <v>10267</v>
      </c>
      <c r="I113" s="859">
        <f t="shared" si="27"/>
        <v>140</v>
      </c>
      <c r="J113" s="1195">
        <v>63</v>
      </c>
      <c r="K113" s="1195">
        <v>77</v>
      </c>
      <c r="L113" s="1195">
        <v>3312</v>
      </c>
      <c r="M113" s="835" t="s">
        <v>504</v>
      </c>
      <c r="N113" s="1209"/>
    </row>
    <row r="114" spans="1:15" s="818" customFormat="1" ht="16.5" customHeight="1">
      <c r="A114" s="834" t="s">
        <v>1279</v>
      </c>
      <c r="B114" s="1193">
        <v>4407</v>
      </c>
      <c r="C114" s="771">
        <f t="shared" si="23"/>
        <v>10388</v>
      </c>
      <c r="D114" s="771">
        <f t="shared" si="24"/>
        <v>5271</v>
      </c>
      <c r="E114" s="771">
        <f t="shared" si="25"/>
        <v>5117</v>
      </c>
      <c r="F114" s="859">
        <f t="shared" si="26"/>
        <v>10307</v>
      </c>
      <c r="G114" s="1195">
        <v>5235</v>
      </c>
      <c r="H114" s="1195">
        <v>5072</v>
      </c>
      <c r="I114" s="859">
        <f t="shared" si="27"/>
        <v>81</v>
      </c>
      <c r="J114" s="1195">
        <v>36</v>
      </c>
      <c r="K114" s="1195">
        <v>45</v>
      </c>
      <c r="L114" s="1195">
        <v>1398</v>
      </c>
      <c r="M114" s="835" t="s">
        <v>505</v>
      </c>
      <c r="N114" s="1209"/>
    </row>
    <row r="115" spans="1:15" s="818" customFormat="1" ht="16.5" customHeight="1">
      <c r="A115" s="834" t="s">
        <v>1163</v>
      </c>
      <c r="B115" s="1195">
        <v>7472</v>
      </c>
      <c r="C115" s="771">
        <f t="shared" si="23"/>
        <v>19598</v>
      </c>
      <c r="D115" s="771">
        <f t="shared" si="24"/>
        <v>9951</v>
      </c>
      <c r="E115" s="771">
        <f t="shared" si="25"/>
        <v>9647</v>
      </c>
      <c r="F115" s="859">
        <f t="shared" si="26"/>
        <v>19563</v>
      </c>
      <c r="G115" s="1195">
        <v>9941</v>
      </c>
      <c r="H115" s="1195">
        <v>9622</v>
      </c>
      <c r="I115" s="859">
        <f t="shared" si="27"/>
        <v>35</v>
      </c>
      <c r="J115" s="1195">
        <v>10</v>
      </c>
      <c r="K115" s="1195">
        <v>25</v>
      </c>
      <c r="L115" s="1195">
        <v>687</v>
      </c>
      <c r="M115" s="883" t="s">
        <v>1182</v>
      </c>
      <c r="N115" s="1209"/>
    </row>
    <row r="116" spans="1:15" s="818" customFormat="1" ht="9.9499999999999993" customHeight="1">
      <c r="A116" s="834"/>
      <c r="B116" s="859"/>
      <c r="C116" s="771"/>
      <c r="D116" s="771"/>
      <c r="E116" s="771"/>
      <c r="F116" s="877"/>
      <c r="G116" s="877"/>
      <c r="H116" s="877"/>
      <c r="I116" s="794"/>
      <c r="J116" s="859"/>
      <c r="K116" s="859"/>
      <c r="L116" s="881"/>
      <c r="M116" s="884"/>
    </row>
    <row r="117" spans="1:15" s="1088" customFormat="1" ht="16.5" customHeight="1">
      <c r="A117" s="1084" t="s">
        <v>146</v>
      </c>
      <c r="B117" s="1085">
        <f>SUM(B119:B124)+SUM(B135:B152)</f>
        <v>73816</v>
      </c>
      <c r="C117" s="1092">
        <f>D117+E117</f>
        <v>167737</v>
      </c>
      <c r="D117" s="1092">
        <f>G117+J117</f>
        <v>82856</v>
      </c>
      <c r="E117" s="1092">
        <f>H117+K117</f>
        <v>84881</v>
      </c>
      <c r="F117" s="1086">
        <f>SUM(G117:H117)</f>
        <v>166272</v>
      </c>
      <c r="G117" s="1086">
        <f>SUM(G119:G124)+SUM(G135:G152)</f>
        <v>82143</v>
      </c>
      <c r="H117" s="1089">
        <f>SUM(H119:H124)+SUM(H135:H152)</f>
        <v>84129</v>
      </c>
      <c r="I117" s="1090">
        <f>SUM(J117:K117)</f>
        <v>1465</v>
      </c>
      <c r="J117" s="1091">
        <f>SUM(J119:J124)+SUM(J135:J152)</f>
        <v>713</v>
      </c>
      <c r="K117" s="1091">
        <f>SUM(K119:K124)+SUM(K135:K152)</f>
        <v>752</v>
      </c>
      <c r="L117" s="1085">
        <f>SUM(L119:L124)+SUM(L135:L152)</f>
        <v>35948</v>
      </c>
      <c r="M117" s="1087" t="s">
        <v>169</v>
      </c>
    </row>
    <row r="118" spans="1:15" s="818" customFormat="1" ht="9.9499999999999993" customHeight="1">
      <c r="A118" s="834"/>
      <c r="B118" s="859"/>
      <c r="C118" s="771"/>
      <c r="D118" s="771"/>
      <c r="E118" s="771"/>
      <c r="F118" s="877"/>
      <c r="G118" s="877"/>
      <c r="H118" s="877"/>
      <c r="I118" s="794"/>
      <c r="J118" s="859"/>
      <c r="K118" s="859"/>
      <c r="L118" s="881"/>
      <c r="M118" s="835"/>
    </row>
    <row r="119" spans="1:15" s="818" customFormat="1" ht="16.5" customHeight="1">
      <c r="A119" s="834" t="s">
        <v>1280</v>
      </c>
      <c r="B119" s="1195">
        <v>3533</v>
      </c>
      <c r="C119" s="771">
        <f t="shared" ref="C119:C124" si="28">SUM(D119:E119)</f>
        <v>7089</v>
      </c>
      <c r="D119" s="771">
        <f t="shared" ref="D119:D124" si="29">G119+J119</f>
        <v>3551</v>
      </c>
      <c r="E119" s="771">
        <f t="shared" ref="E119:E124" si="30">H119+K119</f>
        <v>3538</v>
      </c>
      <c r="F119" s="859">
        <f t="shared" ref="F119:F124" si="31">SUM(G119:H119)</f>
        <v>6980</v>
      </c>
      <c r="G119" s="1189">
        <v>3480</v>
      </c>
      <c r="H119" s="1189">
        <v>3500</v>
      </c>
      <c r="I119" s="859">
        <f t="shared" ref="I119:I124" si="32">SUM(J119:K119)</f>
        <v>109</v>
      </c>
      <c r="J119" s="1195">
        <v>71</v>
      </c>
      <c r="K119" s="1195">
        <v>38</v>
      </c>
      <c r="L119" s="1195">
        <v>2567</v>
      </c>
      <c r="M119" s="835" t="s">
        <v>506</v>
      </c>
      <c r="N119" s="1209"/>
    </row>
    <row r="120" spans="1:15" s="818" customFormat="1" ht="16.5" customHeight="1">
      <c r="A120" s="834" t="s">
        <v>1281</v>
      </c>
      <c r="B120" s="1195">
        <v>2117</v>
      </c>
      <c r="C120" s="771">
        <f t="shared" si="28"/>
        <v>4520</v>
      </c>
      <c r="D120" s="771">
        <f t="shared" si="29"/>
        <v>2300</v>
      </c>
      <c r="E120" s="771">
        <f t="shared" si="30"/>
        <v>2220</v>
      </c>
      <c r="F120" s="859">
        <f t="shared" si="31"/>
        <v>4464</v>
      </c>
      <c r="G120" s="1189">
        <v>2266</v>
      </c>
      <c r="H120" s="1189">
        <v>2198</v>
      </c>
      <c r="I120" s="859">
        <f t="shared" si="32"/>
        <v>56</v>
      </c>
      <c r="J120" s="1195">
        <v>34</v>
      </c>
      <c r="K120" s="1195">
        <v>22</v>
      </c>
      <c r="L120" s="1195">
        <v>1742</v>
      </c>
      <c r="M120" s="835" t="s">
        <v>507</v>
      </c>
      <c r="N120" s="1209"/>
    </row>
    <row r="121" spans="1:15" s="818" customFormat="1" ht="16.5" customHeight="1">
      <c r="A121" s="834" t="s">
        <v>1282</v>
      </c>
      <c r="B121" s="1195">
        <v>1554</v>
      </c>
      <c r="C121" s="771">
        <f t="shared" si="28"/>
        <v>3357</v>
      </c>
      <c r="D121" s="771">
        <f t="shared" si="29"/>
        <v>1738</v>
      </c>
      <c r="E121" s="771">
        <f t="shared" si="30"/>
        <v>1619</v>
      </c>
      <c r="F121" s="859">
        <f t="shared" si="31"/>
        <v>3318</v>
      </c>
      <c r="G121" s="1189">
        <v>1721</v>
      </c>
      <c r="H121" s="1189">
        <v>1597</v>
      </c>
      <c r="I121" s="859">
        <f t="shared" si="32"/>
        <v>39</v>
      </c>
      <c r="J121" s="1195">
        <v>17</v>
      </c>
      <c r="K121" s="1195">
        <v>22</v>
      </c>
      <c r="L121" s="1195">
        <v>1320</v>
      </c>
      <c r="M121" s="835" t="s">
        <v>508</v>
      </c>
      <c r="N121" s="1209"/>
    </row>
    <row r="122" spans="1:15" s="818" customFormat="1" ht="16.5" customHeight="1">
      <c r="A122" s="834" t="s">
        <v>1283</v>
      </c>
      <c r="B122" s="1195">
        <v>1992</v>
      </c>
      <c r="C122" s="771">
        <f t="shared" si="28"/>
        <v>3952</v>
      </c>
      <c r="D122" s="771">
        <f t="shared" si="29"/>
        <v>2072</v>
      </c>
      <c r="E122" s="771">
        <f t="shared" si="30"/>
        <v>1880</v>
      </c>
      <c r="F122" s="859">
        <f t="shared" si="31"/>
        <v>3873</v>
      </c>
      <c r="G122" s="1189">
        <v>2029</v>
      </c>
      <c r="H122" s="1189">
        <v>1844</v>
      </c>
      <c r="I122" s="859">
        <f t="shared" si="32"/>
        <v>79</v>
      </c>
      <c r="J122" s="1195">
        <v>43</v>
      </c>
      <c r="K122" s="1195">
        <v>36</v>
      </c>
      <c r="L122" s="1195">
        <v>1279</v>
      </c>
      <c r="M122" s="835" t="s">
        <v>509</v>
      </c>
      <c r="N122" s="1209"/>
    </row>
    <row r="123" spans="1:15" s="818" customFormat="1" ht="16.5" customHeight="1">
      <c r="A123" s="834" t="s">
        <v>1284</v>
      </c>
      <c r="B123" s="1195">
        <v>2583</v>
      </c>
      <c r="C123" s="771">
        <f t="shared" si="28"/>
        <v>4879</v>
      </c>
      <c r="D123" s="771">
        <f t="shared" si="29"/>
        <v>2454</v>
      </c>
      <c r="E123" s="771">
        <f t="shared" si="30"/>
        <v>2425</v>
      </c>
      <c r="F123" s="859">
        <f t="shared" si="31"/>
        <v>4825</v>
      </c>
      <c r="G123" s="1189">
        <v>2434</v>
      </c>
      <c r="H123" s="1189">
        <v>2391</v>
      </c>
      <c r="I123" s="859">
        <f t="shared" si="32"/>
        <v>54</v>
      </c>
      <c r="J123" s="1195">
        <v>20</v>
      </c>
      <c r="K123" s="1195">
        <v>34</v>
      </c>
      <c r="L123" s="1195">
        <v>1562</v>
      </c>
      <c r="M123" s="835" t="s">
        <v>510</v>
      </c>
      <c r="N123" s="1209"/>
    </row>
    <row r="124" spans="1:15" s="818" customFormat="1" ht="16.5" customHeight="1" thickBot="1">
      <c r="A124" s="863" t="s">
        <v>1285</v>
      </c>
      <c r="B124" s="1195">
        <v>1585</v>
      </c>
      <c r="C124" s="771">
        <f t="shared" si="28"/>
        <v>3130</v>
      </c>
      <c r="D124" s="771">
        <f t="shared" si="29"/>
        <v>1504</v>
      </c>
      <c r="E124" s="771">
        <f t="shared" si="30"/>
        <v>1626</v>
      </c>
      <c r="F124" s="859">
        <f t="shared" si="31"/>
        <v>3062</v>
      </c>
      <c r="G124" s="1189">
        <v>1466</v>
      </c>
      <c r="H124" s="1189">
        <v>1596</v>
      </c>
      <c r="I124" s="859">
        <f t="shared" si="32"/>
        <v>68</v>
      </c>
      <c r="J124" s="1195">
        <v>38</v>
      </c>
      <c r="K124" s="1197">
        <v>30</v>
      </c>
      <c r="L124" s="1195">
        <v>1305</v>
      </c>
      <c r="M124" s="865" t="s">
        <v>511</v>
      </c>
      <c r="N124" s="1209"/>
    </row>
    <row r="125" spans="1:15" s="868" customFormat="1" ht="11.1" customHeight="1">
      <c r="A125" s="1114" t="s">
        <v>1535</v>
      </c>
      <c r="B125" s="885"/>
      <c r="C125" s="886"/>
      <c r="D125" s="886"/>
      <c r="E125" s="886"/>
      <c r="F125" s="887"/>
      <c r="G125" s="887"/>
      <c r="H125" s="887"/>
      <c r="I125" s="888"/>
      <c r="J125" s="885"/>
      <c r="K125" s="885"/>
      <c r="L125" s="889"/>
      <c r="M125" s="886" t="s">
        <v>1764</v>
      </c>
      <c r="O125" s="818"/>
    </row>
    <row r="126" spans="1:15" s="818" customFormat="1" ht="15" hidden="1" customHeight="1" thickBot="1">
      <c r="A126" s="890" t="s">
        <v>1535</v>
      </c>
      <c r="B126" s="868"/>
      <c r="C126" s="868"/>
      <c r="D126" s="868"/>
      <c r="E126" s="868"/>
      <c r="F126" s="868"/>
      <c r="G126" s="1550" t="s">
        <v>407</v>
      </c>
      <c r="H126" s="1550"/>
      <c r="I126" s="1550"/>
      <c r="J126" s="1550"/>
      <c r="K126" s="1550"/>
      <c r="L126" s="1550"/>
      <c r="M126" s="1550"/>
    </row>
    <row r="127" spans="1:15" s="1009" customFormat="1" ht="14.1" customHeight="1">
      <c r="A127" s="987" t="s">
        <v>1671</v>
      </c>
      <c r="B127" s="1011"/>
      <c r="C127" s="1011"/>
      <c r="D127" s="1011"/>
      <c r="E127" s="1011"/>
      <c r="F127" s="1011"/>
      <c r="G127" s="1011"/>
      <c r="H127" s="1011"/>
      <c r="I127" s="1011"/>
      <c r="J127" s="1011"/>
      <c r="K127" s="1011"/>
      <c r="L127" s="1012"/>
      <c r="M127" s="1015" t="s">
        <v>1672</v>
      </c>
      <c r="O127" s="1010"/>
    </row>
    <row r="128" spans="1:15" s="870" customFormat="1" ht="14.1" customHeight="1">
      <c r="A128" s="836"/>
      <c r="L128" s="838"/>
      <c r="M128" s="840"/>
      <c r="O128" s="818"/>
    </row>
    <row r="129" spans="1:15" s="870" customFormat="1" ht="20.100000000000001" customHeight="1">
      <c r="A129" s="1527" t="s">
        <v>13</v>
      </c>
      <c r="B129" s="1527"/>
      <c r="C129" s="1527"/>
      <c r="D129" s="1527"/>
      <c r="E129" s="1527"/>
      <c r="F129" s="1527"/>
      <c r="G129" s="1547" t="s">
        <v>1752</v>
      </c>
      <c r="H129" s="1547"/>
      <c r="I129" s="1547"/>
      <c r="J129" s="1547"/>
      <c r="K129" s="1547"/>
      <c r="L129" s="1547"/>
      <c r="M129" s="1547"/>
      <c r="O129" s="818"/>
    </row>
    <row r="130" spans="1:15" s="841" customFormat="1" ht="24" customHeight="1">
      <c r="A130" s="842"/>
      <c r="B130" s="1120"/>
      <c r="C130" s="1120"/>
      <c r="D130" s="842"/>
      <c r="E130" s="842"/>
      <c r="F130" s="1120"/>
      <c r="G130" s="1542"/>
      <c r="H130" s="1542"/>
      <c r="I130" s="1542"/>
      <c r="J130" s="1542"/>
      <c r="K130" s="1542"/>
      <c r="L130" s="1542"/>
      <c r="M130" s="1542"/>
      <c r="O130" s="818"/>
    </row>
    <row r="131" spans="1:15" s="843" customFormat="1" ht="18" customHeight="1" thickBot="1">
      <c r="A131" s="807" t="s">
        <v>409</v>
      </c>
      <c r="B131" s="872"/>
      <c r="C131" s="873"/>
      <c r="D131" s="873"/>
      <c r="E131" s="873"/>
      <c r="F131" s="873"/>
      <c r="G131" s="873"/>
      <c r="H131" s="873"/>
      <c r="I131" s="873"/>
      <c r="J131" s="873"/>
      <c r="K131" s="873"/>
      <c r="L131" s="1543" t="s">
        <v>448</v>
      </c>
      <c r="M131" s="1543"/>
      <c r="O131" s="818"/>
    </row>
    <row r="132" spans="1:15" s="808" customFormat="1" ht="16.5" customHeight="1">
      <c r="A132" s="1535" t="s">
        <v>688</v>
      </c>
      <c r="B132" s="1538" t="s">
        <v>410</v>
      </c>
      <c r="C132" s="1544" t="s">
        <v>449</v>
      </c>
      <c r="D132" s="1545"/>
      <c r="E132" s="1545"/>
      <c r="F132" s="1545"/>
      <c r="G132" s="1545" t="s">
        <v>449</v>
      </c>
      <c r="H132" s="1545"/>
      <c r="I132" s="1545"/>
      <c r="J132" s="1545"/>
      <c r="K132" s="1548"/>
      <c r="L132" s="1531" t="s">
        <v>693</v>
      </c>
      <c r="M132" s="1528" t="s">
        <v>689</v>
      </c>
      <c r="O132" s="818"/>
    </row>
    <row r="133" spans="1:15" s="818" customFormat="1" ht="16.5" customHeight="1">
      <c r="A133" s="1536"/>
      <c r="B133" s="1539"/>
      <c r="C133" s="1521" t="s">
        <v>690</v>
      </c>
      <c r="D133" s="1523" t="s">
        <v>64</v>
      </c>
      <c r="E133" s="1524"/>
      <c r="F133" s="1521" t="s">
        <v>691</v>
      </c>
      <c r="G133" s="1523" t="s">
        <v>64</v>
      </c>
      <c r="H133" s="1524"/>
      <c r="I133" s="1521" t="s">
        <v>692</v>
      </c>
      <c r="J133" s="1523" t="s">
        <v>64</v>
      </c>
      <c r="K133" s="1524"/>
      <c r="L133" s="1532"/>
      <c r="M133" s="1529"/>
    </row>
    <row r="134" spans="1:15" s="818" customFormat="1" ht="26.45" customHeight="1">
      <c r="A134" s="1537"/>
      <c r="B134" s="1540"/>
      <c r="C134" s="1522"/>
      <c r="D134" s="844" t="s">
        <v>411</v>
      </c>
      <c r="E134" s="844" t="s">
        <v>412</v>
      </c>
      <c r="F134" s="1525"/>
      <c r="G134" s="845" t="s">
        <v>411</v>
      </c>
      <c r="H134" s="844" t="s">
        <v>412</v>
      </c>
      <c r="I134" s="1525"/>
      <c r="J134" s="844" t="s">
        <v>411</v>
      </c>
      <c r="K134" s="844" t="s">
        <v>412</v>
      </c>
      <c r="L134" s="1533"/>
      <c r="M134" s="1530"/>
    </row>
    <row r="135" spans="1:15" s="818" customFormat="1" ht="15" customHeight="1">
      <c r="A135" s="875" t="s">
        <v>1286</v>
      </c>
      <c r="B135" s="1202">
        <v>1047</v>
      </c>
      <c r="C135" s="771">
        <f t="shared" ref="C135:C152" si="33">SUM(D135:E135)</f>
        <v>2093</v>
      </c>
      <c r="D135" s="771">
        <f t="shared" ref="D135:D152" si="34">G135+J135</f>
        <v>1079</v>
      </c>
      <c r="E135" s="771">
        <f t="shared" ref="E135:E152" si="35">H135+K135</f>
        <v>1014</v>
      </c>
      <c r="F135" s="859">
        <f t="shared" ref="F135:F152" si="36">SUM(G135:H135)</f>
        <v>2003</v>
      </c>
      <c r="G135" s="1200">
        <v>989</v>
      </c>
      <c r="H135" s="1200">
        <v>1014</v>
      </c>
      <c r="I135" s="859">
        <f t="shared" ref="I135:I152" si="37">SUM(J135:K135)</f>
        <v>90</v>
      </c>
      <c r="J135" s="1201">
        <v>90</v>
      </c>
      <c r="K135" s="1201">
        <v>0</v>
      </c>
      <c r="L135" s="1204">
        <v>892</v>
      </c>
      <c r="M135" s="876" t="s">
        <v>512</v>
      </c>
      <c r="N135" s="1209"/>
    </row>
    <row r="136" spans="1:15" s="818" customFormat="1" ht="15" customHeight="1">
      <c r="A136" s="834" t="s">
        <v>1287</v>
      </c>
      <c r="B136" s="1193">
        <v>1148</v>
      </c>
      <c r="C136" s="771">
        <f t="shared" si="33"/>
        <v>2342</v>
      </c>
      <c r="D136" s="771">
        <f t="shared" si="34"/>
        <v>1186</v>
      </c>
      <c r="E136" s="771">
        <f t="shared" si="35"/>
        <v>1156</v>
      </c>
      <c r="F136" s="859">
        <f t="shared" si="36"/>
        <v>2320</v>
      </c>
      <c r="G136" s="1189">
        <v>1172</v>
      </c>
      <c r="H136" s="1189">
        <v>1148</v>
      </c>
      <c r="I136" s="859">
        <f t="shared" si="37"/>
        <v>22</v>
      </c>
      <c r="J136" s="1195">
        <v>14</v>
      </c>
      <c r="K136" s="1195">
        <v>8</v>
      </c>
      <c r="L136" s="1204">
        <v>756</v>
      </c>
      <c r="M136" s="835" t="s">
        <v>513</v>
      </c>
      <c r="N136" s="1209"/>
    </row>
    <row r="137" spans="1:15" s="818" customFormat="1" ht="15" customHeight="1">
      <c r="A137" s="834" t="s">
        <v>1288</v>
      </c>
      <c r="B137" s="1193">
        <v>1482</v>
      </c>
      <c r="C137" s="771">
        <f t="shared" si="33"/>
        <v>3246</v>
      </c>
      <c r="D137" s="771">
        <f t="shared" si="34"/>
        <v>1702</v>
      </c>
      <c r="E137" s="771">
        <f t="shared" si="35"/>
        <v>1544</v>
      </c>
      <c r="F137" s="859">
        <f t="shared" si="36"/>
        <v>3211</v>
      </c>
      <c r="G137" s="1189">
        <v>1684</v>
      </c>
      <c r="H137" s="1189">
        <v>1527</v>
      </c>
      <c r="I137" s="859">
        <f t="shared" si="37"/>
        <v>35</v>
      </c>
      <c r="J137" s="1195">
        <v>18</v>
      </c>
      <c r="K137" s="1195">
        <v>17</v>
      </c>
      <c r="L137" s="1204">
        <v>1141</v>
      </c>
      <c r="M137" s="835" t="s">
        <v>514</v>
      </c>
      <c r="N137" s="1209"/>
    </row>
    <row r="138" spans="1:15" s="818" customFormat="1" ht="15" customHeight="1">
      <c r="A138" s="834" t="s">
        <v>1289</v>
      </c>
      <c r="B138" s="1193">
        <v>1648</v>
      </c>
      <c r="C138" s="771">
        <f t="shared" si="33"/>
        <v>3029</v>
      </c>
      <c r="D138" s="771">
        <f t="shared" si="34"/>
        <v>1506</v>
      </c>
      <c r="E138" s="771">
        <f t="shared" si="35"/>
        <v>1523</v>
      </c>
      <c r="F138" s="859">
        <f t="shared" si="36"/>
        <v>3004</v>
      </c>
      <c r="G138" s="1189">
        <v>1498</v>
      </c>
      <c r="H138" s="1189">
        <v>1506</v>
      </c>
      <c r="I138" s="859">
        <f t="shared" si="37"/>
        <v>25</v>
      </c>
      <c r="J138" s="1195">
        <v>8</v>
      </c>
      <c r="K138" s="1195">
        <v>17</v>
      </c>
      <c r="L138" s="1204">
        <v>1260</v>
      </c>
      <c r="M138" s="835" t="s">
        <v>515</v>
      </c>
      <c r="N138" s="1209"/>
    </row>
    <row r="139" spans="1:15" s="818" customFormat="1" ht="15" customHeight="1">
      <c r="A139" s="834" t="s">
        <v>1290</v>
      </c>
      <c r="B139" s="1193">
        <v>1085</v>
      </c>
      <c r="C139" s="771">
        <f t="shared" si="33"/>
        <v>1981</v>
      </c>
      <c r="D139" s="771">
        <f t="shared" si="34"/>
        <v>1011</v>
      </c>
      <c r="E139" s="771">
        <f t="shared" si="35"/>
        <v>970</v>
      </c>
      <c r="F139" s="859">
        <f t="shared" si="36"/>
        <v>1951</v>
      </c>
      <c r="G139" s="1189">
        <v>1003</v>
      </c>
      <c r="H139" s="1189">
        <v>948</v>
      </c>
      <c r="I139" s="859">
        <f t="shared" si="37"/>
        <v>30</v>
      </c>
      <c r="J139" s="1195">
        <v>8</v>
      </c>
      <c r="K139" s="1195">
        <v>22</v>
      </c>
      <c r="L139" s="1204">
        <v>783</v>
      </c>
      <c r="M139" s="835" t="s">
        <v>516</v>
      </c>
      <c r="N139" s="1209"/>
    </row>
    <row r="140" spans="1:15" s="818" customFormat="1" ht="15" customHeight="1">
      <c r="A140" s="834" t="s">
        <v>1291</v>
      </c>
      <c r="B140" s="1193">
        <v>1072</v>
      </c>
      <c r="C140" s="771">
        <f t="shared" si="33"/>
        <v>2032</v>
      </c>
      <c r="D140" s="771">
        <f t="shared" si="34"/>
        <v>1047</v>
      </c>
      <c r="E140" s="771">
        <f t="shared" si="35"/>
        <v>985</v>
      </c>
      <c r="F140" s="859">
        <f t="shared" si="36"/>
        <v>2016</v>
      </c>
      <c r="G140" s="1189">
        <v>1043</v>
      </c>
      <c r="H140" s="1189">
        <v>973</v>
      </c>
      <c r="I140" s="859">
        <f t="shared" si="37"/>
        <v>16</v>
      </c>
      <c r="J140" s="1195">
        <v>4</v>
      </c>
      <c r="K140" s="1195">
        <v>12</v>
      </c>
      <c r="L140" s="1204">
        <v>809</v>
      </c>
      <c r="M140" s="835" t="s">
        <v>517</v>
      </c>
      <c r="N140" s="1209"/>
    </row>
    <row r="141" spans="1:15" s="818" customFormat="1" ht="15" customHeight="1">
      <c r="A141" s="834" t="s">
        <v>1292</v>
      </c>
      <c r="B141" s="1193">
        <v>998</v>
      </c>
      <c r="C141" s="771">
        <f t="shared" si="33"/>
        <v>1832</v>
      </c>
      <c r="D141" s="771">
        <f t="shared" si="34"/>
        <v>964</v>
      </c>
      <c r="E141" s="771">
        <f t="shared" si="35"/>
        <v>868</v>
      </c>
      <c r="F141" s="859">
        <f t="shared" si="36"/>
        <v>1824</v>
      </c>
      <c r="G141" s="1189">
        <v>962</v>
      </c>
      <c r="H141" s="1189">
        <v>862</v>
      </c>
      <c r="I141" s="859">
        <f t="shared" si="37"/>
        <v>8</v>
      </c>
      <c r="J141" s="1195">
        <v>2</v>
      </c>
      <c r="K141" s="1195">
        <v>6</v>
      </c>
      <c r="L141" s="1204">
        <v>760</v>
      </c>
      <c r="M141" s="835" t="s">
        <v>518</v>
      </c>
      <c r="N141" s="1209"/>
    </row>
    <row r="142" spans="1:15" s="818" customFormat="1" ht="15" customHeight="1">
      <c r="A142" s="834" t="s">
        <v>1293</v>
      </c>
      <c r="B142" s="1193">
        <v>996</v>
      </c>
      <c r="C142" s="771">
        <f t="shared" si="33"/>
        <v>1925</v>
      </c>
      <c r="D142" s="771">
        <f t="shared" si="34"/>
        <v>975</v>
      </c>
      <c r="E142" s="771">
        <f t="shared" si="35"/>
        <v>950</v>
      </c>
      <c r="F142" s="859">
        <f t="shared" si="36"/>
        <v>1894</v>
      </c>
      <c r="G142" s="1189">
        <v>962</v>
      </c>
      <c r="H142" s="1189">
        <v>932</v>
      </c>
      <c r="I142" s="859">
        <f t="shared" si="37"/>
        <v>31</v>
      </c>
      <c r="J142" s="1195">
        <v>13</v>
      </c>
      <c r="K142" s="1195">
        <v>18</v>
      </c>
      <c r="L142" s="1204">
        <v>799</v>
      </c>
      <c r="M142" s="835" t="s">
        <v>519</v>
      </c>
      <c r="N142" s="1209"/>
    </row>
    <row r="143" spans="1:15" s="818" customFormat="1" ht="15" customHeight="1">
      <c r="A143" s="834" t="s">
        <v>1294</v>
      </c>
      <c r="B143" s="1193">
        <v>2853</v>
      </c>
      <c r="C143" s="771">
        <f t="shared" si="33"/>
        <v>5433</v>
      </c>
      <c r="D143" s="771">
        <f t="shared" si="34"/>
        <v>2673</v>
      </c>
      <c r="E143" s="771">
        <f t="shared" si="35"/>
        <v>2760</v>
      </c>
      <c r="F143" s="859">
        <f t="shared" si="36"/>
        <v>5372</v>
      </c>
      <c r="G143" s="1189">
        <v>2646</v>
      </c>
      <c r="H143" s="1189">
        <v>2726</v>
      </c>
      <c r="I143" s="859">
        <f t="shared" si="37"/>
        <v>61</v>
      </c>
      <c r="J143" s="1195">
        <v>27</v>
      </c>
      <c r="K143" s="1195">
        <v>34</v>
      </c>
      <c r="L143" s="1204">
        <v>1325</v>
      </c>
      <c r="M143" s="835" t="s">
        <v>520</v>
      </c>
      <c r="N143" s="1209"/>
    </row>
    <row r="144" spans="1:15" s="818" customFormat="1" ht="15" customHeight="1">
      <c r="A144" s="834" t="s">
        <v>1295</v>
      </c>
      <c r="B144" s="1193">
        <v>2432</v>
      </c>
      <c r="C144" s="771">
        <f t="shared" si="33"/>
        <v>5609</v>
      </c>
      <c r="D144" s="771">
        <f t="shared" si="34"/>
        <v>2720</v>
      </c>
      <c r="E144" s="771">
        <f t="shared" si="35"/>
        <v>2889</v>
      </c>
      <c r="F144" s="859">
        <f t="shared" si="36"/>
        <v>5598</v>
      </c>
      <c r="G144" s="1189">
        <v>2718</v>
      </c>
      <c r="H144" s="1189">
        <v>2880</v>
      </c>
      <c r="I144" s="859">
        <f t="shared" si="37"/>
        <v>11</v>
      </c>
      <c r="J144" s="1195">
        <v>2</v>
      </c>
      <c r="K144" s="1195">
        <v>9</v>
      </c>
      <c r="L144" s="1204">
        <v>1115</v>
      </c>
      <c r="M144" s="835" t="s">
        <v>521</v>
      </c>
      <c r="N144" s="1209"/>
    </row>
    <row r="145" spans="1:15" s="818" customFormat="1" ht="15" customHeight="1">
      <c r="A145" s="834" t="s">
        <v>1296</v>
      </c>
      <c r="B145" s="1193">
        <v>9649</v>
      </c>
      <c r="C145" s="771">
        <f t="shared" si="33"/>
        <v>22872</v>
      </c>
      <c r="D145" s="771">
        <f t="shared" si="34"/>
        <v>11325</v>
      </c>
      <c r="E145" s="771">
        <f t="shared" si="35"/>
        <v>11547</v>
      </c>
      <c r="F145" s="859">
        <f t="shared" si="36"/>
        <v>22596</v>
      </c>
      <c r="G145" s="1189">
        <v>11202</v>
      </c>
      <c r="H145" s="1189">
        <v>11394</v>
      </c>
      <c r="I145" s="859">
        <f t="shared" si="37"/>
        <v>276</v>
      </c>
      <c r="J145" s="1195">
        <v>123</v>
      </c>
      <c r="K145" s="1195">
        <v>153</v>
      </c>
      <c r="L145" s="1204">
        <v>3369</v>
      </c>
      <c r="M145" s="835" t="s">
        <v>522</v>
      </c>
      <c r="N145" s="1209"/>
    </row>
    <row r="146" spans="1:15" s="818" customFormat="1" ht="15" customHeight="1">
      <c r="A146" s="834" t="s">
        <v>1297</v>
      </c>
      <c r="B146" s="1193">
        <v>4480</v>
      </c>
      <c r="C146" s="771">
        <f t="shared" si="33"/>
        <v>10161</v>
      </c>
      <c r="D146" s="771">
        <f t="shared" si="34"/>
        <v>4887</v>
      </c>
      <c r="E146" s="771">
        <f t="shared" si="35"/>
        <v>5274</v>
      </c>
      <c r="F146" s="859">
        <f t="shared" si="36"/>
        <v>10127</v>
      </c>
      <c r="G146" s="1189">
        <v>4879</v>
      </c>
      <c r="H146" s="1189">
        <v>5248</v>
      </c>
      <c r="I146" s="859">
        <f t="shared" si="37"/>
        <v>34</v>
      </c>
      <c r="J146" s="1195">
        <v>8</v>
      </c>
      <c r="K146" s="1195">
        <v>26</v>
      </c>
      <c r="L146" s="1204">
        <v>2101</v>
      </c>
      <c r="M146" s="835" t="s">
        <v>523</v>
      </c>
      <c r="N146" s="1209"/>
    </row>
    <row r="147" spans="1:15" s="818" customFormat="1" ht="15" customHeight="1">
      <c r="A147" s="834" t="s">
        <v>1298</v>
      </c>
      <c r="B147" s="1193">
        <v>6643</v>
      </c>
      <c r="C147" s="771">
        <f t="shared" si="33"/>
        <v>14680</v>
      </c>
      <c r="D147" s="771">
        <f t="shared" si="34"/>
        <v>7325</v>
      </c>
      <c r="E147" s="771">
        <f t="shared" si="35"/>
        <v>7355</v>
      </c>
      <c r="F147" s="859">
        <f t="shared" si="36"/>
        <v>14603</v>
      </c>
      <c r="G147" s="1189">
        <v>7294</v>
      </c>
      <c r="H147" s="1189">
        <v>7309</v>
      </c>
      <c r="I147" s="859">
        <f t="shared" si="37"/>
        <v>77</v>
      </c>
      <c r="J147" s="1195">
        <v>31</v>
      </c>
      <c r="K147" s="1195">
        <v>46</v>
      </c>
      <c r="L147" s="1204">
        <v>2872</v>
      </c>
      <c r="M147" s="835" t="s">
        <v>524</v>
      </c>
      <c r="N147" s="1209"/>
    </row>
    <row r="148" spans="1:15" s="818" customFormat="1" ht="15" customHeight="1">
      <c r="A148" s="834" t="s">
        <v>1299</v>
      </c>
      <c r="B148" s="1193">
        <v>2916</v>
      </c>
      <c r="C148" s="771">
        <f t="shared" si="33"/>
        <v>6978</v>
      </c>
      <c r="D148" s="771">
        <f t="shared" si="34"/>
        <v>3404</v>
      </c>
      <c r="E148" s="771">
        <f t="shared" si="35"/>
        <v>3574</v>
      </c>
      <c r="F148" s="859">
        <f t="shared" si="36"/>
        <v>6965</v>
      </c>
      <c r="G148" s="1189">
        <v>3402</v>
      </c>
      <c r="H148" s="1189">
        <v>3563</v>
      </c>
      <c r="I148" s="859">
        <f t="shared" si="37"/>
        <v>13</v>
      </c>
      <c r="J148" s="1195">
        <v>2</v>
      </c>
      <c r="K148" s="1195">
        <v>11</v>
      </c>
      <c r="L148" s="1204">
        <v>1441</v>
      </c>
      <c r="M148" s="835" t="s">
        <v>525</v>
      </c>
      <c r="N148" s="1209"/>
    </row>
    <row r="149" spans="1:15" s="818" customFormat="1" ht="15" customHeight="1">
      <c r="A149" s="834" t="s">
        <v>1300</v>
      </c>
      <c r="B149" s="1193">
        <v>2837</v>
      </c>
      <c r="C149" s="771">
        <f t="shared" si="33"/>
        <v>7053</v>
      </c>
      <c r="D149" s="771">
        <f t="shared" si="34"/>
        <v>3505</v>
      </c>
      <c r="E149" s="771">
        <f t="shared" si="35"/>
        <v>3548</v>
      </c>
      <c r="F149" s="859">
        <f t="shared" si="36"/>
        <v>7028</v>
      </c>
      <c r="G149" s="1189">
        <v>3501</v>
      </c>
      <c r="H149" s="1189">
        <v>3527</v>
      </c>
      <c r="I149" s="859">
        <f t="shared" si="37"/>
        <v>25</v>
      </c>
      <c r="J149" s="1195">
        <v>4</v>
      </c>
      <c r="K149" s="1195">
        <v>21</v>
      </c>
      <c r="L149" s="1204">
        <v>1222</v>
      </c>
      <c r="M149" s="835" t="s">
        <v>526</v>
      </c>
      <c r="N149" s="1209"/>
    </row>
    <row r="150" spans="1:15" s="818" customFormat="1" ht="15" customHeight="1">
      <c r="A150" s="834" t="s">
        <v>1527</v>
      </c>
      <c r="B150" s="1193">
        <v>9423</v>
      </c>
      <c r="C150" s="771">
        <f t="shared" si="33"/>
        <v>23974</v>
      </c>
      <c r="D150" s="771">
        <f t="shared" si="34"/>
        <v>11413</v>
      </c>
      <c r="E150" s="771">
        <f t="shared" si="35"/>
        <v>12561</v>
      </c>
      <c r="F150" s="859">
        <f t="shared" si="36"/>
        <v>23867</v>
      </c>
      <c r="G150" s="1189">
        <v>11383</v>
      </c>
      <c r="H150" s="1189">
        <v>12484</v>
      </c>
      <c r="I150" s="859">
        <f t="shared" si="37"/>
        <v>107</v>
      </c>
      <c r="J150" s="1195">
        <v>30</v>
      </c>
      <c r="K150" s="1195">
        <v>77</v>
      </c>
      <c r="L150" s="1204">
        <v>2676</v>
      </c>
      <c r="M150" s="835" t="s">
        <v>527</v>
      </c>
      <c r="N150" s="1209"/>
    </row>
    <row r="151" spans="1:15" s="818" customFormat="1" ht="15" customHeight="1">
      <c r="A151" s="834" t="s">
        <v>1301</v>
      </c>
      <c r="B151" s="1193">
        <v>6040</v>
      </c>
      <c r="C151" s="771">
        <f t="shared" si="33"/>
        <v>15167</v>
      </c>
      <c r="D151" s="771">
        <f t="shared" si="34"/>
        <v>7385</v>
      </c>
      <c r="E151" s="771">
        <f t="shared" si="35"/>
        <v>7782</v>
      </c>
      <c r="F151" s="859">
        <f t="shared" si="36"/>
        <v>15062</v>
      </c>
      <c r="G151" s="1189">
        <v>7355</v>
      </c>
      <c r="H151" s="1189">
        <v>7707</v>
      </c>
      <c r="I151" s="859">
        <f t="shared" si="37"/>
        <v>105</v>
      </c>
      <c r="J151" s="1195">
        <v>30</v>
      </c>
      <c r="K151" s="1195">
        <v>75</v>
      </c>
      <c r="L151" s="1204">
        <v>1818</v>
      </c>
      <c r="M151" s="835" t="s">
        <v>528</v>
      </c>
      <c r="N151" s="1209"/>
    </row>
    <row r="152" spans="1:15" s="818" customFormat="1" ht="15" customHeight="1">
      <c r="A152" s="834" t="s">
        <v>1302</v>
      </c>
      <c r="B152" s="1193">
        <v>3703</v>
      </c>
      <c r="C152" s="771">
        <f t="shared" si="33"/>
        <v>10403</v>
      </c>
      <c r="D152" s="771">
        <f t="shared" si="34"/>
        <v>5130</v>
      </c>
      <c r="E152" s="771">
        <f t="shared" si="35"/>
        <v>5273</v>
      </c>
      <c r="F152" s="859">
        <f t="shared" si="36"/>
        <v>10309</v>
      </c>
      <c r="G152" s="1189">
        <v>5054</v>
      </c>
      <c r="H152" s="1189">
        <v>5255</v>
      </c>
      <c r="I152" s="859">
        <f t="shared" si="37"/>
        <v>94</v>
      </c>
      <c r="J152" s="1195">
        <v>76</v>
      </c>
      <c r="K152" s="1195">
        <v>18</v>
      </c>
      <c r="L152" s="1204">
        <v>1034</v>
      </c>
      <c r="M152" s="835" t="s">
        <v>792</v>
      </c>
      <c r="N152" s="1209"/>
    </row>
    <row r="153" spans="1:15" s="850" customFormat="1" ht="14.45" customHeight="1">
      <c r="A153" s="834"/>
      <c r="B153" s="858"/>
      <c r="C153" s="771"/>
      <c r="D153" s="771"/>
      <c r="E153" s="771"/>
      <c r="F153" s="877"/>
      <c r="G153" s="877"/>
      <c r="H153" s="877"/>
      <c r="I153" s="794"/>
      <c r="J153" s="859"/>
      <c r="K153" s="859"/>
      <c r="L153" s="881"/>
      <c r="M153" s="884"/>
      <c r="O153" s="818"/>
    </row>
    <row r="154" spans="1:15" s="818" customFormat="1" ht="15" customHeight="1">
      <c r="A154" s="860" t="s">
        <v>147</v>
      </c>
      <c r="B154" s="855">
        <f>SUM(B156:B169)+SUM(B179:B191)</f>
        <v>171387</v>
      </c>
      <c r="C154" s="815">
        <f>D154+E154</f>
        <v>427248</v>
      </c>
      <c r="D154" s="815">
        <f>G154+J154</f>
        <v>219029</v>
      </c>
      <c r="E154" s="815">
        <f>H154+K154</f>
        <v>208219</v>
      </c>
      <c r="F154" s="878">
        <f>SUM(G154:H154)</f>
        <v>421799</v>
      </c>
      <c r="G154" s="878">
        <f>SUM(G156:G169)+SUM(G179:G191)</f>
        <v>215826</v>
      </c>
      <c r="H154" s="878">
        <f>SUM(H156:H169)+SUM(H179:H191)</f>
        <v>205973</v>
      </c>
      <c r="I154" s="796">
        <f>SUM(J154:K154)</f>
        <v>5449</v>
      </c>
      <c r="J154" s="861">
        <f>SUM(J156:J169)+SUM(J179:J191)</f>
        <v>3203</v>
      </c>
      <c r="K154" s="861">
        <f>SUM(K156:K169)+SUM(K179:K191)</f>
        <v>2246</v>
      </c>
      <c r="L154" s="892">
        <f>SUM(L156:L169)+SUM(L179:L191)</f>
        <v>33605</v>
      </c>
      <c r="M154" s="856" t="s">
        <v>170</v>
      </c>
    </row>
    <row r="155" spans="1:15" s="818" customFormat="1" ht="14.45" customHeight="1">
      <c r="A155" s="834"/>
      <c r="B155" s="858"/>
      <c r="C155" s="771"/>
      <c r="D155" s="771"/>
      <c r="E155" s="771"/>
      <c r="F155" s="877"/>
      <c r="G155" s="877"/>
      <c r="H155" s="877"/>
      <c r="I155" s="794"/>
      <c r="J155" s="859"/>
      <c r="K155" s="859"/>
      <c r="L155" s="881"/>
      <c r="M155" s="835"/>
    </row>
    <row r="156" spans="1:15" s="818" customFormat="1" ht="15" customHeight="1">
      <c r="A156" s="834" t="s">
        <v>1303</v>
      </c>
      <c r="B156" s="1193">
        <v>6542</v>
      </c>
      <c r="C156" s="771">
        <f t="shared" ref="C156:C169" si="38">SUM(D156:E156)</f>
        <v>15742</v>
      </c>
      <c r="D156" s="771">
        <f t="shared" ref="D156:D169" si="39">G156+J156</f>
        <v>7862</v>
      </c>
      <c r="E156" s="771">
        <f t="shared" ref="E156:E169" si="40">H156+K156</f>
        <v>7880</v>
      </c>
      <c r="F156" s="859">
        <f t="shared" ref="F156:F169" si="41">SUM(G156:H156)</f>
        <v>15570</v>
      </c>
      <c r="G156" s="1189">
        <v>7759</v>
      </c>
      <c r="H156" s="1189">
        <v>7811</v>
      </c>
      <c r="I156" s="859">
        <f t="shared" ref="I156:I169" si="42">SUM(J156:K156)</f>
        <v>172</v>
      </c>
      <c r="J156" s="1195">
        <v>103</v>
      </c>
      <c r="K156" s="1195">
        <v>69</v>
      </c>
      <c r="L156" s="1204">
        <v>3229</v>
      </c>
      <c r="M156" s="835" t="s">
        <v>529</v>
      </c>
      <c r="N156" s="1209"/>
    </row>
    <row r="157" spans="1:15" s="818" customFormat="1" ht="15" customHeight="1">
      <c r="A157" s="834" t="s">
        <v>1304</v>
      </c>
      <c r="B157" s="1193">
        <v>12732</v>
      </c>
      <c r="C157" s="771">
        <f t="shared" si="38"/>
        <v>36326</v>
      </c>
      <c r="D157" s="771">
        <f t="shared" si="39"/>
        <v>18514</v>
      </c>
      <c r="E157" s="771">
        <f t="shared" si="40"/>
        <v>17812</v>
      </c>
      <c r="F157" s="859">
        <f t="shared" si="41"/>
        <v>36072</v>
      </c>
      <c r="G157" s="1189">
        <v>18339</v>
      </c>
      <c r="H157" s="1189">
        <v>17733</v>
      </c>
      <c r="I157" s="859">
        <f t="shared" si="42"/>
        <v>254</v>
      </c>
      <c r="J157" s="1195">
        <v>175</v>
      </c>
      <c r="K157" s="1195">
        <v>79</v>
      </c>
      <c r="L157" s="1204">
        <v>3502</v>
      </c>
      <c r="M157" s="835" t="s">
        <v>530</v>
      </c>
      <c r="N157" s="1209"/>
    </row>
    <row r="158" spans="1:15" s="818" customFormat="1" ht="15" customHeight="1">
      <c r="A158" s="834" t="s">
        <v>1305</v>
      </c>
      <c r="B158" s="1193">
        <v>1018</v>
      </c>
      <c r="C158" s="771">
        <f t="shared" si="38"/>
        <v>2073</v>
      </c>
      <c r="D158" s="771">
        <f t="shared" si="39"/>
        <v>1038</v>
      </c>
      <c r="E158" s="771">
        <f t="shared" si="40"/>
        <v>1035</v>
      </c>
      <c r="F158" s="859">
        <f t="shared" si="41"/>
        <v>2036</v>
      </c>
      <c r="G158" s="1189">
        <v>1024</v>
      </c>
      <c r="H158" s="1189">
        <v>1012</v>
      </c>
      <c r="I158" s="859">
        <f t="shared" si="42"/>
        <v>37</v>
      </c>
      <c r="J158" s="1195">
        <v>14</v>
      </c>
      <c r="K158" s="1195">
        <v>23</v>
      </c>
      <c r="L158" s="1204">
        <v>820</v>
      </c>
      <c r="M158" s="835" t="s">
        <v>531</v>
      </c>
      <c r="N158" s="1209"/>
    </row>
    <row r="159" spans="1:15" s="818" customFormat="1" ht="15" customHeight="1">
      <c r="A159" s="834" t="s">
        <v>1306</v>
      </c>
      <c r="B159" s="1193">
        <v>954</v>
      </c>
      <c r="C159" s="771">
        <f t="shared" si="38"/>
        <v>1960</v>
      </c>
      <c r="D159" s="771">
        <f t="shared" si="39"/>
        <v>1023</v>
      </c>
      <c r="E159" s="771">
        <f t="shared" si="40"/>
        <v>937</v>
      </c>
      <c r="F159" s="859">
        <f t="shared" si="41"/>
        <v>1918</v>
      </c>
      <c r="G159" s="1189">
        <v>989</v>
      </c>
      <c r="H159" s="1189">
        <v>929</v>
      </c>
      <c r="I159" s="859">
        <f t="shared" si="42"/>
        <v>42</v>
      </c>
      <c r="J159" s="1195">
        <v>34</v>
      </c>
      <c r="K159" s="1195">
        <v>8</v>
      </c>
      <c r="L159" s="1204">
        <v>729</v>
      </c>
      <c r="M159" s="835" t="s">
        <v>532</v>
      </c>
      <c r="N159" s="1209"/>
    </row>
    <row r="160" spans="1:15" s="818" customFormat="1" ht="15" customHeight="1">
      <c r="A160" s="834" t="s">
        <v>1307</v>
      </c>
      <c r="B160" s="1193">
        <v>1157</v>
      </c>
      <c r="C160" s="771">
        <f t="shared" si="38"/>
        <v>2371</v>
      </c>
      <c r="D160" s="771">
        <f t="shared" si="39"/>
        <v>1184</v>
      </c>
      <c r="E160" s="771">
        <f t="shared" si="40"/>
        <v>1187</v>
      </c>
      <c r="F160" s="859">
        <f t="shared" si="41"/>
        <v>2344</v>
      </c>
      <c r="G160" s="1189">
        <v>1171</v>
      </c>
      <c r="H160" s="1189">
        <v>1173</v>
      </c>
      <c r="I160" s="859">
        <f t="shared" si="42"/>
        <v>27</v>
      </c>
      <c r="J160" s="1195">
        <v>13</v>
      </c>
      <c r="K160" s="1195">
        <v>14</v>
      </c>
      <c r="L160" s="1204">
        <v>912</v>
      </c>
      <c r="M160" s="835" t="s">
        <v>533</v>
      </c>
      <c r="N160" s="1209"/>
    </row>
    <row r="161" spans="1:15" s="818" customFormat="1" ht="15" customHeight="1">
      <c r="A161" s="834" t="s">
        <v>1308</v>
      </c>
      <c r="B161" s="1193">
        <v>2265</v>
      </c>
      <c r="C161" s="771">
        <f t="shared" si="38"/>
        <v>4754</v>
      </c>
      <c r="D161" s="771">
        <f t="shared" si="39"/>
        <v>2479</v>
      </c>
      <c r="E161" s="771">
        <f t="shared" si="40"/>
        <v>2275</v>
      </c>
      <c r="F161" s="859">
        <f t="shared" si="41"/>
        <v>4703</v>
      </c>
      <c r="G161" s="1189">
        <v>2446</v>
      </c>
      <c r="H161" s="1189">
        <v>2257</v>
      </c>
      <c r="I161" s="859">
        <f t="shared" si="42"/>
        <v>51</v>
      </c>
      <c r="J161" s="1195">
        <v>33</v>
      </c>
      <c r="K161" s="1195">
        <v>18</v>
      </c>
      <c r="L161" s="1204">
        <v>1599</v>
      </c>
      <c r="M161" s="835" t="s">
        <v>534</v>
      </c>
      <c r="N161" s="1209"/>
    </row>
    <row r="162" spans="1:15" s="818" customFormat="1" ht="15" customHeight="1">
      <c r="A162" s="834" t="s">
        <v>1309</v>
      </c>
      <c r="B162" s="1193">
        <v>5858</v>
      </c>
      <c r="C162" s="771">
        <f t="shared" si="38"/>
        <v>15159</v>
      </c>
      <c r="D162" s="771">
        <f t="shared" si="39"/>
        <v>8257</v>
      </c>
      <c r="E162" s="771">
        <f t="shared" si="40"/>
        <v>6902</v>
      </c>
      <c r="F162" s="859">
        <f t="shared" si="41"/>
        <v>14613</v>
      </c>
      <c r="G162" s="1189">
        <v>7798</v>
      </c>
      <c r="H162" s="1189">
        <v>6815</v>
      </c>
      <c r="I162" s="859">
        <f t="shared" si="42"/>
        <v>546</v>
      </c>
      <c r="J162" s="1195">
        <v>459</v>
      </c>
      <c r="K162" s="1195">
        <v>87</v>
      </c>
      <c r="L162" s="1204">
        <v>886</v>
      </c>
      <c r="M162" s="835" t="s">
        <v>1825</v>
      </c>
      <c r="N162" s="1209"/>
    </row>
    <row r="163" spans="1:15" s="818" customFormat="1" ht="15" customHeight="1">
      <c r="A163" s="834" t="s">
        <v>1310</v>
      </c>
      <c r="B163" s="1193">
        <v>1609</v>
      </c>
      <c r="C163" s="771">
        <f t="shared" si="38"/>
        <v>3583</v>
      </c>
      <c r="D163" s="771">
        <f t="shared" si="39"/>
        <v>1877</v>
      </c>
      <c r="E163" s="771">
        <f t="shared" si="40"/>
        <v>1706</v>
      </c>
      <c r="F163" s="859">
        <f t="shared" si="41"/>
        <v>3446</v>
      </c>
      <c r="G163" s="1189">
        <v>1763</v>
      </c>
      <c r="H163" s="1189">
        <v>1683</v>
      </c>
      <c r="I163" s="859">
        <f t="shared" si="42"/>
        <v>137</v>
      </c>
      <c r="J163" s="1195">
        <v>114</v>
      </c>
      <c r="K163" s="1195">
        <v>23</v>
      </c>
      <c r="L163" s="1204">
        <v>1038</v>
      </c>
      <c r="M163" s="835" t="s">
        <v>535</v>
      </c>
      <c r="N163" s="1209"/>
    </row>
    <row r="164" spans="1:15" s="818" customFormat="1" ht="15" customHeight="1">
      <c r="A164" s="834" t="s">
        <v>1311</v>
      </c>
      <c r="B164" s="1193">
        <v>7381</v>
      </c>
      <c r="C164" s="771">
        <f t="shared" si="38"/>
        <v>17249</v>
      </c>
      <c r="D164" s="771">
        <f t="shared" si="39"/>
        <v>8489</v>
      </c>
      <c r="E164" s="771">
        <f t="shared" si="40"/>
        <v>8760</v>
      </c>
      <c r="F164" s="859">
        <f t="shared" si="41"/>
        <v>17148</v>
      </c>
      <c r="G164" s="1189">
        <v>8450</v>
      </c>
      <c r="H164" s="1189">
        <v>8698</v>
      </c>
      <c r="I164" s="859">
        <f t="shared" si="42"/>
        <v>101</v>
      </c>
      <c r="J164" s="1195">
        <v>39</v>
      </c>
      <c r="K164" s="1195">
        <v>62</v>
      </c>
      <c r="L164" s="1204">
        <v>1753</v>
      </c>
      <c r="M164" s="835" t="s">
        <v>793</v>
      </c>
      <c r="N164" s="1209"/>
    </row>
    <row r="165" spans="1:15" s="818" customFormat="1" ht="15" customHeight="1">
      <c r="A165" s="834" t="s">
        <v>1312</v>
      </c>
      <c r="B165" s="1193">
        <v>3158</v>
      </c>
      <c r="C165" s="771">
        <f t="shared" si="38"/>
        <v>4962</v>
      </c>
      <c r="D165" s="771">
        <f t="shared" si="39"/>
        <v>2631</v>
      </c>
      <c r="E165" s="771">
        <f t="shared" si="40"/>
        <v>2331</v>
      </c>
      <c r="F165" s="859">
        <f t="shared" si="41"/>
        <v>4865</v>
      </c>
      <c r="G165" s="1189">
        <v>2590</v>
      </c>
      <c r="H165" s="1189">
        <v>2275</v>
      </c>
      <c r="I165" s="859">
        <f t="shared" si="42"/>
        <v>97</v>
      </c>
      <c r="J165" s="1195">
        <v>41</v>
      </c>
      <c r="K165" s="1195">
        <v>56</v>
      </c>
      <c r="L165" s="1204">
        <v>724</v>
      </c>
      <c r="M165" s="835" t="s">
        <v>794</v>
      </c>
      <c r="N165" s="1209"/>
    </row>
    <row r="166" spans="1:15" s="818" customFormat="1" ht="15" customHeight="1">
      <c r="A166" s="834" t="s">
        <v>1313</v>
      </c>
      <c r="B166" s="1193">
        <v>2155</v>
      </c>
      <c r="C166" s="771">
        <f t="shared" si="38"/>
        <v>3978</v>
      </c>
      <c r="D166" s="771">
        <f t="shared" si="39"/>
        <v>2072</v>
      </c>
      <c r="E166" s="771">
        <f t="shared" si="40"/>
        <v>1906</v>
      </c>
      <c r="F166" s="859">
        <f t="shared" si="41"/>
        <v>3950</v>
      </c>
      <c r="G166" s="1189">
        <v>2065</v>
      </c>
      <c r="H166" s="1189">
        <v>1885</v>
      </c>
      <c r="I166" s="859">
        <f t="shared" si="42"/>
        <v>28</v>
      </c>
      <c r="J166" s="1195">
        <v>7</v>
      </c>
      <c r="K166" s="1195">
        <v>21</v>
      </c>
      <c r="L166" s="1204">
        <v>901</v>
      </c>
      <c r="M166" s="835" t="s">
        <v>795</v>
      </c>
      <c r="N166" s="1209"/>
    </row>
    <row r="167" spans="1:15" s="818" customFormat="1" ht="15" customHeight="1">
      <c r="A167" s="834" t="s">
        <v>1314</v>
      </c>
      <c r="B167" s="1193">
        <v>10796</v>
      </c>
      <c r="C167" s="771">
        <f t="shared" si="38"/>
        <v>29753</v>
      </c>
      <c r="D167" s="771">
        <f t="shared" si="39"/>
        <v>14605</v>
      </c>
      <c r="E167" s="771">
        <f t="shared" si="40"/>
        <v>15148</v>
      </c>
      <c r="F167" s="859">
        <f t="shared" si="41"/>
        <v>29636</v>
      </c>
      <c r="G167" s="1189">
        <v>14560</v>
      </c>
      <c r="H167" s="1189">
        <v>15076</v>
      </c>
      <c r="I167" s="859">
        <f t="shared" si="42"/>
        <v>117</v>
      </c>
      <c r="J167" s="1195">
        <v>45</v>
      </c>
      <c r="K167" s="1195">
        <v>72</v>
      </c>
      <c r="L167" s="1204">
        <v>2305</v>
      </c>
      <c r="M167" s="835" t="s">
        <v>796</v>
      </c>
      <c r="N167" s="1209"/>
    </row>
    <row r="168" spans="1:15" s="818" customFormat="1" ht="15" customHeight="1">
      <c r="A168" s="834" t="s">
        <v>1315</v>
      </c>
      <c r="B168" s="1193">
        <v>1185</v>
      </c>
      <c r="C168" s="771">
        <f t="shared" si="38"/>
        <v>2712</v>
      </c>
      <c r="D168" s="771">
        <f t="shared" si="39"/>
        <v>1418</v>
      </c>
      <c r="E168" s="771">
        <f t="shared" si="40"/>
        <v>1294</v>
      </c>
      <c r="F168" s="859">
        <f t="shared" si="41"/>
        <v>2684</v>
      </c>
      <c r="G168" s="1189">
        <v>1405</v>
      </c>
      <c r="H168" s="1189">
        <v>1279</v>
      </c>
      <c r="I168" s="859">
        <f t="shared" si="42"/>
        <v>28</v>
      </c>
      <c r="J168" s="1195">
        <v>13</v>
      </c>
      <c r="K168" s="1195">
        <v>15</v>
      </c>
      <c r="L168" s="1204">
        <v>503</v>
      </c>
      <c r="M168" s="835" t="s">
        <v>797</v>
      </c>
      <c r="N168" s="1209"/>
    </row>
    <row r="169" spans="1:15" s="818" customFormat="1" ht="15" customHeight="1" thickBot="1">
      <c r="A169" s="863" t="s">
        <v>1316</v>
      </c>
      <c r="B169" s="1199">
        <v>18157</v>
      </c>
      <c r="C169" s="771">
        <f t="shared" si="38"/>
        <v>49892</v>
      </c>
      <c r="D169" s="771">
        <f t="shared" si="39"/>
        <v>25268</v>
      </c>
      <c r="E169" s="771">
        <f t="shared" si="40"/>
        <v>24624</v>
      </c>
      <c r="F169" s="859">
        <f t="shared" si="41"/>
        <v>49583</v>
      </c>
      <c r="G169" s="1203">
        <v>25140</v>
      </c>
      <c r="H169" s="1203">
        <v>24443</v>
      </c>
      <c r="I169" s="859">
        <f t="shared" si="42"/>
        <v>309</v>
      </c>
      <c r="J169" s="1197">
        <v>128</v>
      </c>
      <c r="K169" s="1197">
        <v>181</v>
      </c>
      <c r="L169" s="1204">
        <v>2903</v>
      </c>
      <c r="M169" s="865" t="s">
        <v>798</v>
      </c>
      <c r="N169" s="1209"/>
    </row>
    <row r="170" spans="1:15" s="868" customFormat="1" ht="11.1" customHeight="1">
      <c r="A170" s="866" t="s">
        <v>1535</v>
      </c>
      <c r="B170" s="893"/>
      <c r="C170" s="893"/>
      <c r="D170" s="893"/>
      <c r="E170" s="893"/>
      <c r="F170" s="893"/>
      <c r="G170" s="1526" t="s">
        <v>1764</v>
      </c>
      <c r="H170" s="1526"/>
      <c r="I170" s="1526"/>
      <c r="J170" s="1526"/>
      <c r="K170" s="1526"/>
      <c r="L170" s="1526"/>
      <c r="M170" s="1526"/>
      <c r="O170" s="818"/>
    </row>
    <row r="171" spans="1:15" s="1009" customFormat="1" ht="14.1" customHeight="1">
      <c r="A171" s="987" t="s">
        <v>1673</v>
      </c>
      <c r="B171" s="1119"/>
      <c r="C171" s="1119"/>
      <c r="D171" s="1119"/>
      <c r="E171" s="1119"/>
      <c r="F171" s="1119"/>
      <c r="G171" s="1119"/>
      <c r="H171" s="1119"/>
      <c r="I171" s="1119"/>
      <c r="J171" s="1119"/>
      <c r="K171" s="1119"/>
      <c r="L171" s="1012"/>
      <c r="M171" s="1119" t="s">
        <v>1674</v>
      </c>
      <c r="O171" s="1010"/>
    </row>
    <row r="172" spans="1:15" s="870" customFormat="1" ht="14.1" customHeight="1">
      <c r="A172" s="836"/>
      <c r="B172" s="840"/>
      <c r="C172" s="840"/>
      <c r="D172" s="840"/>
      <c r="E172" s="840"/>
      <c r="F172" s="840"/>
      <c r="G172" s="840"/>
      <c r="H172" s="840"/>
      <c r="I172" s="840"/>
      <c r="J172" s="840"/>
      <c r="K172" s="840"/>
      <c r="L172" s="838"/>
      <c r="M172" s="840"/>
      <c r="O172" s="818"/>
    </row>
    <row r="173" spans="1:15" s="870" customFormat="1" ht="20.100000000000001" customHeight="1">
      <c r="A173" s="1527" t="s">
        <v>13</v>
      </c>
      <c r="B173" s="1527"/>
      <c r="C173" s="1527"/>
      <c r="D173" s="1527"/>
      <c r="E173" s="1527"/>
      <c r="F173" s="1527"/>
      <c r="G173" s="1547" t="s">
        <v>1752</v>
      </c>
      <c r="H173" s="1547"/>
      <c r="I173" s="1547"/>
      <c r="J173" s="1547"/>
      <c r="K173" s="1547"/>
      <c r="L173" s="1547"/>
      <c r="M173" s="1547"/>
      <c r="O173" s="818"/>
    </row>
    <row r="174" spans="1:15" s="841" customFormat="1" ht="24" customHeight="1">
      <c r="A174" s="842"/>
      <c r="B174" s="1120"/>
      <c r="C174" s="1120"/>
      <c r="D174" s="842"/>
      <c r="E174" s="842"/>
      <c r="F174" s="1120"/>
      <c r="G174" s="1542"/>
      <c r="H174" s="1542"/>
      <c r="I174" s="1542"/>
      <c r="J174" s="1542"/>
      <c r="K174" s="1542"/>
      <c r="L174" s="1542"/>
      <c r="M174" s="1542"/>
      <c r="O174" s="818"/>
    </row>
    <row r="175" spans="1:15" s="843" customFormat="1" ht="18" customHeight="1" thickBot="1">
      <c r="A175" s="807" t="s">
        <v>409</v>
      </c>
      <c r="B175" s="872"/>
      <c r="C175" s="873"/>
      <c r="D175" s="873"/>
      <c r="E175" s="873"/>
      <c r="F175" s="873"/>
      <c r="G175" s="873"/>
      <c r="H175" s="873"/>
      <c r="I175" s="873"/>
      <c r="J175" s="873"/>
      <c r="K175" s="873"/>
      <c r="L175" s="1543" t="s">
        <v>448</v>
      </c>
      <c r="M175" s="1543"/>
      <c r="O175" s="818"/>
    </row>
    <row r="176" spans="1:15" s="808" customFormat="1" ht="16.5" customHeight="1">
      <c r="A176" s="1535" t="s">
        <v>688</v>
      </c>
      <c r="B176" s="1538" t="s">
        <v>410</v>
      </c>
      <c r="C176" s="1544" t="s">
        <v>449</v>
      </c>
      <c r="D176" s="1545"/>
      <c r="E176" s="1545"/>
      <c r="F176" s="1545"/>
      <c r="G176" s="1545" t="s">
        <v>449</v>
      </c>
      <c r="H176" s="1545"/>
      <c r="I176" s="1545"/>
      <c r="J176" s="1545"/>
      <c r="K176" s="1548"/>
      <c r="L176" s="1531" t="s">
        <v>0</v>
      </c>
      <c r="M176" s="1528" t="s">
        <v>689</v>
      </c>
      <c r="O176" s="818"/>
    </row>
    <row r="177" spans="1:15" s="818" customFormat="1" ht="16.5" customHeight="1">
      <c r="A177" s="1536"/>
      <c r="B177" s="1539"/>
      <c r="C177" s="1521" t="s">
        <v>690</v>
      </c>
      <c r="D177" s="1523" t="s">
        <v>64</v>
      </c>
      <c r="E177" s="1524"/>
      <c r="F177" s="1521" t="s">
        <v>691</v>
      </c>
      <c r="G177" s="1523" t="s">
        <v>64</v>
      </c>
      <c r="H177" s="1524"/>
      <c r="I177" s="1521" t="s">
        <v>692</v>
      </c>
      <c r="J177" s="1523" t="s">
        <v>64</v>
      </c>
      <c r="K177" s="1524"/>
      <c r="L177" s="1532"/>
      <c r="M177" s="1529"/>
    </row>
    <row r="178" spans="1:15" s="818" customFormat="1" ht="26.45" customHeight="1">
      <c r="A178" s="1537"/>
      <c r="B178" s="1540"/>
      <c r="C178" s="1522"/>
      <c r="D178" s="844" t="s">
        <v>411</v>
      </c>
      <c r="E178" s="844" t="s">
        <v>412</v>
      </c>
      <c r="F178" s="1525"/>
      <c r="G178" s="845" t="s">
        <v>411</v>
      </c>
      <c r="H178" s="844" t="s">
        <v>412</v>
      </c>
      <c r="I178" s="1525"/>
      <c r="J178" s="844" t="s">
        <v>411</v>
      </c>
      <c r="K178" s="844" t="s">
        <v>412</v>
      </c>
      <c r="L178" s="1533"/>
      <c r="M178" s="1530"/>
    </row>
    <row r="179" spans="1:15" s="818" customFormat="1" ht="15" customHeight="1">
      <c r="A179" s="875" t="s">
        <v>1317</v>
      </c>
      <c r="B179" s="1202">
        <v>5796</v>
      </c>
      <c r="C179" s="771">
        <f t="shared" ref="C179:C191" si="43">SUM(D179:E179)</f>
        <v>15670</v>
      </c>
      <c r="D179" s="771">
        <f t="shared" ref="D179:D191" si="44">G179+J179</f>
        <v>7758</v>
      </c>
      <c r="E179" s="771">
        <f t="shared" ref="E179:E191" si="45">H179+K179</f>
        <v>7912</v>
      </c>
      <c r="F179" s="859">
        <f t="shared" ref="F179:F191" si="46">SUM(G179:H179)</f>
        <v>15598</v>
      </c>
      <c r="G179" s="1200">
        <v>7736</v>
      </c>
      <c r="H179" s="1200">
        <v>7862</v>
      </c>
      <c r="I179" s="859">
        <f t="shared" ref="I179:I191" si="47">SUM(J179:K179)</f>
        <v>72</v>
      </c>
      <c r="J179" s="1201">
        <v>22</v>
      </c>
      <c r="K179" s="1201">
        <v>50</v>
      </c>
      <c r="L179" s="1195">
        <v>1279</v>
      </c>
      <c r="M179" s="876" t="s">
        <v>1</v>
      </c>
      <c r="N179" s="1209"/>
    </row>
    <row r="180" spans="1:15" s="818" customFormat="1" ht="15" customHeight="1">
      <c r="A180" s="834" t="s">
        <v>1318</v>
      </c>
      <c r="B180" s="1193">
        <v>7179</v>
      </c>
      <c r="C180" s="771">
        <f t="shared" si="43"/>
        <v>19387</v>
      </c>
      <c r="D180" s="771">
        <f t="shared" si="44"/>
        <v>9716</v>
      </c>
      <c r="E180" s="771">
        <f t="shared" si="45"/>
        <v>9671</v>
      </c>
      <c r="F180" s="859">
        <f t="shared" si="46"/>
        <v>19309</v>
      </c>
      <c r="G180" s="1189">
        <v>9695</v>
      </c>
      <c r="H180" s="1189">
        <v>9614</v>
      </c>
      <c r="I180" s="859">
        <f t="shared" si="47"/>
        <v>78</v>
      </c>
      <c r="J180" s="1195">
        <v>21</v>
      </c>
      <c r="K180" s="1195">
        <v>57</v>
      </c>
      <c r="L180" s="1195">
        <v>1256</v>
      </c>
      <c r="M180" s="835" t="s">
        <v>2</v>
      </c>
      <c r="N180" s="1209"/>
    </row>
    <row r="181" spans="1:15" s="818" customFormat="1" ht="15" customHeight="1">
      <c r="A181" s="834" t="s">
        <v>1319</v>
      </c>
      <c r="B181" s="1193">
        <v>1917</v>
      </c>
      <c r="C181" s="771">
        <f t="shared" si="43"/>
        <v>3580</v>
      </c>
      <c r="D181" s="771">
        <f t="shared" si="44"/>
        <v>2014</v>
      </c>
      <c r="E181" s="771">
        <f t="shared" si="45"/>
        <v>1566</v>
      </c>
      <c r="F181" s="859">
        <f t="shared" si="46"/>
        <v>3524</v>
      </c>
      <c r="G181" s="1189">
        <v>1993</v>
      </c>
      <c r="H181" s="1189">
        <v>1531</v>
      </c>
      <c r="I181" s="859">
        <f t="shared" si="47"/>
        <v>56</v>
      </c>
      <c r="J181" s="1195">
        <v>21</v>
      </c>
      <c r="K181" s="1195">
        <v>35</v>
      </c>
      <c r="L181" s="1195">
        <v>434</v>
      </c>
      <c r="M181" s="835" t="s">
        <v>3</v>
      </c>
      <c r="N181" s="1209"/>
    </row>
    <row r="182" spans="1:15" s="818" customFormat="1" ht="15" customHeight="1">
      <c r="A182" s="834" t="s">
        <v>1320</v>
      </c>
      <c r="B182" s="1193">
        <v>1470</v>
      </c>
      <c r="C182" s="771">
        <f t="shared" si="43"/>
        <v>3360</v>
      </c>
      <c r="D182" s="771">
        <f t="shared" si="44"/>
        <v>1826</v>
      </c>
      <c r="E182" s="771">
        <f t="shared" si="45"/>
        <v>1534</v>
      </c>
      <c r="F182" s="859">
        <f t="shared" si="46"/>
        <v>3190</v>
      </c>
      <c r="G182" s="1189">
        <v>1710</v>
      </c>
      <c r="H182" s="1189">
        <v>1480</v>
      </c>
      <c r="I182" s="859">
        <f t="shared" si="47"/>
        <v>170</v>
      </c>
      <c r="J182" s="1195">
        <v>116</v>
      </c>
      <c r="K182" s="1195">
        <v>54</v>
      </c>
      <c r="L182" s="1195">
        <v>383</v>
      </c>
      <c r="M182" s="835" t="s">
        <v>4</v>
      </c>
      <c r="N182" s="1209"/>
    </row>
    <row r="183" spans="1:15" s="818" customFormat="1" ht="15" customHeight="1">
      <c r="A183" s="834" t="s">
        <v>1321</v>
      </c>
      <c r="B183" s="1193">
        <v>2718</v>
      </c>
      <c r="C183" s="771">
        <f t="shared" si="43"/>
        <v>6491</v>
      </c>
      <c r="D183" s="771">
        <f t="shared" si="44"/>
        <v>3510</v>
      </c>
      <c r="E183" s="771">
        <f t="shared" si="45"/>
        <v>2981</v>
      </c>
      <c r="F183" s="859">
        <f t="shared" si="46"/>
        <v>6424</v>
      </c>
      <c r="G183" s="1189">
        <v>3475</v>
      </c>
      <c r="H183" s="1189">
        <v>2949</v>
      </c>
      <c r="I183" s="859">
        <f t="shared" si="47"/>
        <v>67</v>
      </c>
      <c r="J183" s="1195">
        <v>35</v>
      </c>
      <c r="K183" s="1195">
        <v>32</v>
      </c>
      <c r="L183" s="1195">
        <v>300</v>
      </c>
      <c r="M183" s="835" t="s">
        <v>799</v>
      </c>
      <c r="N183" s="1209"/>
    </row>
    <row r="184" spans="1:15" s="818" customFormat="1" ht="15" customHeight="1">
      <c r="A184" s="834" t="s">
        <v>1322</v>
      </c>
      <c r="B184" s="1193">
        <v>2188</v>
      </c>
      <c r="C184" s="771">
        <f t="shared" si="43"/>
        <v>6089</v>
      </c>
      <c r="D184" s="771">
        <f t="shared" si="44"/>
        <v>3239</v>
      </c>
      <c r="E184" s="771">
        <f t="shared" si="45"/>
        <v>2850</v>
      </c>
      <c r="F184" s="859">
        <f t="shared" si="46"/>
        <v>5840</v>
      </c>
      <c r="G184" s="1189">
        <v>3052</v>
      </c>
      <c r="H184" s="1189">
        <v>2788</v>
      </c>
      <c r="I184" s="859">
        <f t="shared" si="47"/>
        <v>249</v>
      </c>
      <c r="J184" s="1195">
        <v>187</v>
      </c>
      <c r="K184" s="1195">
        <v>62</v>
      </c>
      <c r="L184" s="1195">
        <v>235</v>
      </c>
      <c r="M184" s="835" t="s">
        <v>800</v>
      </c>
      <c r="N184" s="1209"/>
    </row>
    <row r="185" spans="1:15" s="818" customFormat="1" ht="15" customHeight="1">
      <c r="A185" s="834" t="s">
        <v>1323</v>
      </c>
      <c r="B185" s="1193">
        <v>2263</v>
      </c>
      <c r="C185" s="771">
        <f t="shared" si="43"/>
        <v>5406</v>
      </c>
      <c r="D185" s="771">
        <f t="shared" si="44"/>
        <v>3075</v>
      </c>
      <c r="E185" s="771">
        <f t="shared" si="45"/>
        <v>2331</v>
      </c>
      <c r="F185" s="859">
        <f t="shared" si="46"/>
        <v>4916</v>
      </c>
      <c r="G185" s="1189">
        <v>2700</v>
      </c>
      <c r="H185" s="1189">
        <v>2216</v>
      </c>
      <c r="I185" s="859">
        <f t="shared" si="47"/>
        <v>490</v>
      </c>
      <c r="J185" s="1195">
        <v>375</v>
      </c>
      <c r="K185" s="1195">
        <v>115</v>
      </c>
      <c r="L185" s="1195">
        <v>155</v>
      </c>
      <c r="M185" s="835" t="s">
        <v>801</v>
      </c>
      <c r="N185" s="1209"/>
    </row>
    <row r="186" spans="1:15" s="818" customFormat="1" ht="15" customHeight="1">
      <c r="A186" s="834" t="s">
        <v>1324</v>
      </c>
      <c r="B186" s="1193">
        <v>2147</v>
      </c>
      <c r="C186" s="771">
        <f t="shared" si="43"/>
        <v>4813</v>
      </c>
      <c r="D186" s="771">
        <f t="shared" si="44"/>
        <v>2585</v>
      </c>
      <c r="E186" s="771">
        <f t="shared" si="45"/>
        <v>2228</v>
      </c>
      <c r="F186" s="859">
        <f t="shared" si="46"/>
        <v>4771</v>
      </c>
      <c r="G186" s="1189">
        <v>2565</v>
      </c>
      <c r="H186" s="1189">
        <v>2206</v>
      </c>
      <c r="I186" s="859">
        <f t="shared" si="47"/>
        <v>42</v>
      </c>
      <c r="J186" s="1195">
        <v>20</v>
      </c>
      <c r="K186" s="1195">
        <v>22</v>
      </c>
      <c r="L186" s="1195">
        <v>429</v>
      </c>
      <c r="M186" s="835" t="s">
        <v>536</v>
      </c>
      <c r="N186" s="1209"/>
    </row>
    <row r="187" spans="1:15" s="818" customFormat="1" ht="15" customHeight="1">
      <c r="A187" s="834" t="s">
        <v>1325</v>
      </c>
      <c r="B187" s="1193">
        <v>11935</v>
      </c>
      <c r="C187" s="771">
        <f t="shared" si="43"/>
        <v>31518</v>
      </c>
      <c r="D187" s="771">
        <f t="shared" si="44"/>
        <v>16279</v>
      </c>
      <c r="E187" s="771">
        <f t="shared" si="45"/>
        <v>15239</v>
      </c>
      <c r="F187" s="859">
        <f t="shared" si="46"/>
        <v>31031</v>
      </c>
      <c r="G187" s="1189">
        <v>16049</v>
      </c>
      <c r="H187" s="1189">
        <v>14982</v>
      </c>
      <c r="I187" s="859">
        <f t="shared" si="47"/>
        <v>487</v>
      </c>
      <c r="J187" s="1195">
        <v>230</v>
      </c>
      <c r="K187" s="1195">
        <v>257</v>
      </c>
      <c r="L187" s="1195">
        <v>1531</v>
      </c>
      <c r="M187" s="835" t="s">
        <v>802</v>
      </c>
      <c r="N187" s="1209"/>
    </row>
    <row r="188" spans="1:15" s="818" customFormat="1" ht="15" customHeight="1">
      <c r="A188" s="834" t="s">
        <v>1326</v>
      </c>
      <c r="B188" s="1193">
        <v>7396</v>
      </c>
      <c r="C188" s="771">
        <f t="shared" si="43"/>
        <v>20969</v>
      </c>
      <c r="D188" s="771">
        <f t="shared" si="44"/>
        <v>10905</v>
      </c>
      <c r="E188" s="771">
        <f t="shared" si="45"/>
        <v>10064</v>
      </c>
      <c r="F188" s="859">
        <f t="shared" si="46"/>
        <v>20750</v>
      </c>
      <c r="G188" s="1189">
        <v>10804</v>
      </c>
      <c r="H188" s="1189">
        <v>9946</v>
      </c>
      <c r="I188" s="859">
        <f t="shared" si="47"/>
        <v>219</v>
      </c>
      <c r="J188" s="1195">
        <v>101</v>
      </c>
      <c r="K188" s="1195">
        <v>118</v>
      </c>
      <c r="L188" s="1195">
        <v>844</v>
      </c>
      <c r="M188" s="835" t="s">
        <v>537</v>
      </c>
      <c r="N188" s="1209"/>
    </row>
    <row r="189" spans="1:15" s="818" customFormat="1" ht="15" customHeight="1">
      <c r="A189" s="834" t="s">
        <v>1327</v>
      </c>
      <c r="B189" s="1193">
        <v>22969</v>
      </c>
      <c r="C189" s="771">
        <f t="shared" si="43"/>
        <v>53850</v>
      </c>
      <c r="D189" s="771">
        <f t="shared" si="44"/>
        <v>27383</v>
      </c>
      <c r="E189" s="771">
        <f t="shared" si="45"/>
        <v>26467</v>
      </c>
      <c r="F189" s="859">
        <f t="shared" si="46"/>
        <v>53402</v>
      </c>
      <c r="G189" s="1189">
        <v>27212</v>
      </c>
      <c r="H189" s="1189">
        <v>26190</v>
      </c>
      <c r="I189" s="859">
        <f t="shared" si="47"/>
        <v>448</v>
      </c>
      <c r="J189" s="1195">
        <v>171</v>
      </c>
      <c r="K189" s="1195">
        <v>277</v>
      </c>
      <c r="L189" s="1195">
        <v>2738</v>
      </c>
      <c r="M189" s="835" t="s">
        <v>538</v>
      </c>
      <c r="N189" s="1209"/>
    </row>
    <row r="190" spans="1:15" s="818" customFormat="1" ht="15" customHeight="1">
      <c r="A190" s="834" t="s">
        <v>1328</v>
      </c>
      <c r="B190" s="1193">
        <v>11404</v>
      </c>
      <c r="C190" s="771">
        <f t="shared" si="43"/>
        <v>18468</v>
      </c>
      <c r="D190" s="771">
        <f t="shared" si="44"/>
        <v>9539</v>
      </c>
      <c r="E190" s="771">
        <f t="shared" si="45"/>
        <v>8929</v>
      </c>
      <c r="F190" s="859">
        <f t="shared" si="46"/>
        <v>18108</v>
      </c>
      <c r="G190" s="1189">
        <v>9346</v>
      </c>
      <c r="H190" s="1189">
        <v>8762</v>
      </c>
      <c r="I190" s="859">
        <f t="shared" si="47"/>
        <v>360</v>
      </c>
      <c r="J190" s="1195">
        <v>193</v>
      </c>
      <c r="K190" s="1195">
        <v>167</v>
      </c>
      <c r="L190" s="1195">
        <v>640</v>
      </c>
      <c r="M190" s="835" t="s">
        <v>539</v>
      </c>
      <c r="N190" s="1209"/>
    </row>
    <row r="191" spans="1:15" s="818" customFormat="1" ht="15" customHeight="1">
      <c r="A191" s="834" t="s">
        <v>1329</v>
      </c>
      <c r="B191" s="1193">
        <v>17038</v>
      </c>
      <c r="C191" s="771">
        <f t="shared" si="43"/>
        <v>47133</v>
      </c>
      <c r="D191" s="771">
        <f t="shared" si="44"/>
        <v>24483</v>
      </c>
      <c r="E191" s="771">
        <f t="shared" si="45"/>
        <v>22650</v>
      </c>
      <c r="F191" s="859">
        <f t="shared" si="46"/>
        <v>46368</v>
      </c>
      <c r="G191" s="1189">
        <v>23990</v>
      </c>
      <c r="H191" s="1189">
        <v>22378</v>
      </c>
      <c r="I191" s="859">
        <f t="shared" si="47"/>
        <v>765</v>
      </c>
      <c r="J191" s="1195">
        <v>493</v>
      </c>
      <c r="K191" s="1195">
        <v>272</v>
      </c>
      <c r="L191" s="1195">
        <v>1577</v>
      </c>
      <c r="M191" s="835" t="s">
        <v>540</v>
      </c>
      <c r="N191" s="1209"/>
    </row>
    <row r="192" spans="1:15" s="850" customFormat="1" ht="15.2" customHeight="1">
      <c r="A192" s="834"/>
      <c r="B192" s="858"/>
      <c r="C192" s="771"/>
      <c r="D192" s="771"/>
      <c r="E192" s="771"/>
      <c r="F192" s="877"/>
      <c r="G192" s="877"/>
      <c r="H192" s="877"/>
      <c r="I192" s="794"/>
      <c r="J192" s="859"/>
      <c r="K192" s="859"/>
      <c r="L192" s="881"/>
      <c r="M192" s="884"/>
      <c r="O192" s="818"/>
    </row>
    <row r="193" spans="1:14" s="818" customFormat="1" ht="15" customHeight="1">
      <c r="A193" s="860" t="s">
        <v>148</v>
      </c>
      <c r="B193" s="855">
        <f>SUM(B195:B213)</f>
        <v>48845</v>
      </c>
      <c r="C193" s="815">
        <f>D193+E193</f>
        <v>109468</v>
      </c>
      <c r="D193" s="815">
        <f>G193+J193</f>
        <v>54298</v>
      </c>
      <c r="E193" s="815">
        <f>H193+K193</f>
        <v>55170</v>
      </c>
      <c r="F193" s="878">
        <f>SUM(G193:H193)</f>
        <v>108371</v>
      </c>
      <c r="G193" s="878">
        <f>SUM(G195:G213)</f>
        <v>53737</v>
      </c>
      <c r="H193" s="878">
        <f>SUM(H195:H213)</f>
        <v>54634</v>
      </c>
      <c r="I193" s="796">
        <f>SUM(J193:K193)</f>
        <v>1097</v>
      </c>
      <c r="J193" s="861">
        <f>SUM(J195:J213)</f>
        <v>561</v>
      </c>
      <c r="K193" s="861">
        <f>SUM(K195:K213)</f>
        <v>536</v>
      </c>
      <c r="L193" s="892">
        <f>SUM(L195:L213)</f>
        <v>25541</v>
      </c>
      <c r="M193" s="880" t="s">
        <v>171</v>
      </c>
    </row>
    <row r="194" spans="1:14" s="818" customFormat="1" ht="15.2" customHeight="1">
      <c r="A194" s="834"/>
      <c r="B194" s="858"/>
      <c r="C194" s="771"/>
      <c r="D194" s="771"/>
      <c r="E194" s="771"/>
      <c r="F194" s="877"/>
      <c r="G194" s="877"/>
      <c r="H194" s="877"/>
      <c r="I194" s="794"/>
      <c r="J194" s="859"/>
      <c r="K194" s="859"/>
      <c r="L194" s="881"/>
      <c r="M194" s="835"/>
    </row>
    <row r="195" spans="1:14" s="818" customFormat="1" ht="15" customHeight="1">
      <c r="A195" s="834" t="s">
        <v>1330</v>
      </c>
      <c r="B195" s="1193">
        <v>5351</v>
      </c>
      <c r="C195" s="771">
        <f t="shared" ref="C195:C213" si="48">SUM(D195:E195)</f>
        <v>11482</v>
      </c>
      <c r="D195" s="771">
        <f t="shared" ref="D195:D213" si="49">G195+J195</f>
        <v>5739</v>
      </c>
      <c r="E195" s="771">
        <f t="shared" ref="E195:E213" si="50">H195+K195</f>
        <v>5743</v>
      </c>
      <c r="F195" s="859">
        <f t="shared" ref="F195:F213" si="51">SUM(G195:H195)</f>
        <v>11211</v>
      </c>
      <c r="G195" s="1189">
        <v>5591</v>
      </c>
      <c r="H195" s="1189">
        <v>5620</v>
      </c>
      <c r="I195" s="859">
        <f t="shared" ref="I195:I213" si="52">SUM(J195:K195)</f>
        <v>271</v>
      </c>
      <c r="J195" s="1195">
        <v>148</v>
      </c>
      <c r="K195" s="1195">
        <v>123</v>
      </c>
      <c r="L195" s="1195">
        <v>3071</v>
      </c>
      <c r="M195" s="835" t="s">
        <v>541</v>
      </c>
      <c r="N195" s="1209"/>
    </row>
    <row r="196" spans="1:14" s="818" customFormat="1" ht="15" customHeight="1">
      <c r="A196" s="834" t="s">
        <v>1331</v>
      </c>
      <c r="B196" s="1193">
        <v>1234</v>
      </c>
      <c r="C196" s="771">
        <f t="shared" si="48"/>
        <v>2692</v>
      </c>
      <c r="D196" s="771">
        <f t="shared" si="49"/>
        <v>1348</v>
      </c>
      <c r="E196" s="771">
        <f t="shared" si="50"/>
        <v>1344</v>
      </c>
      <c r="F196" s="859">
        <f t="shared" si="51"/>
        <v>2665</v>
      </c>
      <c r="G196" s="1189">
        <v>1341</v>
      </c>
      <c r="H196" s="1189">
        <v>1324</v>
      </c>
      <c r="I196" s="859">
        <f t="shared" si="52"/>
        <v>27</v>
      </c>
      <c r="J196" s="1195">
        <v>7</v>
      </c>
      <c r="K196" s="1195">
        <v>20</v>
      </c>
      <c r="L196" s="1195">
        <v>912</v>
      </c>
      <c r="M196" s="835" t="s">
        <v>542</v>
      </c>
      <c r="N196" s="1209"/>
    </row>
    <row r="197" spans="1:14" s="818" customFormat="1" ht="15" customHeight="1">
      <c r="A197" s="834" t="s">
        <v>1332</v>
      </c>
      <c r="B197" s="1193">
        <v>779</v>
      </c>
      <c r="C197" s="771">
        <f t="shared" si="48"/>
        <v>1540</v>
      </c>
      <c r="D197" s="771">
        <f t="shared" si="49"/>
        <v>772</v>
      </c>
      <c r="E197" s="771">
        <f t="shared" si="50"/>
        <v>768</v>
      </c>
      <c r="F197" s="859">
        <f t="shared" si="51"/>
        <v>1525</v>
      </c>
      <c r="G197" s="1189">
        <v>763</v>
      </c>
      <c r="H197" s="1189">
        <v>762</v>
      </c>
      <c r="I197" s="859">
        <f t="shared" si="52"/>
        <v>15</v>
      </c>
      <c r="J197" s="1195">
        <v>9</v>
      </c>
      <c r="K197" s="1195">
        <v>6</v>
      </c>
      <c r="L197" s="1195">
        <v>657</v>
      </c>
      <c r="M197" s="835" t="s">
        <v>543</v>
      </c>
      <c r="N197" s="1209"/>
    </row>
    <row r="198" spans="1:14" s="818" customFormat="1" ht="15" customHeight="1">
      <c r="A198" s="834" t="s">
        <v>1333</v>
      </c>
      <c r="B198" s="1193">
        <v>1057</v>
      </c>
      <c r="C198" s="771">
        <f t="shared" si="48"/>
        <v>2099</v>
      </c>
      <c r="D198" s="771">
        <f t="shared" si="49"/>
        <v>1058</v>
      </c>
      <c r="E198" s="771">
        <f t="shared" si="50"/>
        <v>1041</v>
      </c>
      <c r="F198" s="859">
        <f t="shared" si="51"/>
        <v>2038</v>
      </c>
      <c r="G198" s="1189">
        <v>1018</v>
      </c>
      <c r="H198" s="1189">
        <v>1020</v>
      </c>
      <c r="I198" s="859">
        <f t="shared" si="52"/>
        <v>61</v>
      </c>
      <c r="J198" s="1195">
        <v>40</v>
      </c>
      <c r="K198" s="1195">
        <v>21</v>
      </c>
      <c r="L198" s="1195">
        <v>801</v>
      </c>
      <c r="M198" s="835" t="s">
        <v>544</v>
      </c>
      <c r="N198" s="1209"/>
    </row>
    <row r="199" spans="1:14" s="818" customFormat="1" ht="15" customHeight="1">
      <c r="A199" s="834" t="s">
        <v>1334</v>
      </c>
      <c r="B199" s="1193">
        <v>1170</v>
      </c>
      <c r="C199" s="771">
        <f t="shared" si="48"/>
        <v>2476</v>
      </c>
      <c r="D199" s="771">
        <f t="shared" si="49"/>
        <v>1297</v>
      </c>
      <c r="E199" s="771">
        <f t="shared" si="50"/>
        <v>1179</v>
      </c>
      <c r="F199" s="859">
        <f t="shared" si="51"/>
        <v>2396</v>
      </c>
      <c r="G199" s="1189">
        <v>1233</v>
      </c>
      <c r="H199" s="1189">
        <v>1163</v>
      </c>
      <c r="I199" s="859">
        <f t="shared" si="52"/>
        <v>80</v>
      </c>
      <c r="J199" s="1195">
        <v>64</v>
      </c>
      <c r="K199" s="1195">
        <v>16</v>
      </c>
      <c r="L199" s="1195">
        <v>892</v>
      </c>
      <c r="M199" s="835" t="s">
        <v>545</v>
      </c>
      <c r="N199" s="1209"/>
    </row>
    <row r="200" spans="1:14" s="818" customFormat="1" ht="15" customHeight="1">
      <c r="A200" s="834" t="s">
        <v>1335</v>
      </c>
      <c r="B200" s="1193">
        <v>1605</v>
      </c>
      <c r="C200" s="771">
        <f t="shared" si="48"/>
        <v>3242</v>
      </c>
      <c r="D200" s="771">
        <f t="shared" si="49"/>
        <v>1643</v>
      </c>
      <c r="E200" s="771">
        <f t="shared" si="50"/>
        <v>1599</v>
      </c>
      <c r="F200" s="859">
        <f t="shared" si="51"/>
        <v>3200</v>
      </c>
      <c r="G200" s="1189">
        <v>1624</v>
      </c>
      <c r="H200" s="1189">
        <v>1576</v>
      </c>
      <c r="I200" s="859">
        <f t="shared" si="52"/>
        <v>42</v>
      </c>
      <c r="J200" s="1195">
        <v>19</v>
      </c>
      <c r="K200" s="1195">
        <v>23</v>
      </c>
      <c r="L200" s="1195">
        <v>1210</v>
      </c>
      <c r="M200" s="835" t="s">
        <v>546</v>
      </c>
      <c r="N200" s="1209"/>
    </row>
    <row r="201" spans="1:14" s="818" customFormat="1" ht="15" customHeight="1">
      <c r="A201" s="834" t="s">
        <v>1336</v>
      </c>
      <c r="B201" s="1193">
        <v>1423</v>
      </c>
      <c r="C201" s="771">
        <f t="shared" si="48"/>
        <v>2995</v>
      </c>
      <c r="D201" s="771">
        <f t="shared" si="49"/>
        <v>1541</v>
      </c>
      <c r="E201" s="771">
        <f t="shared" si="50"/>
        <v>1454</v>
      </c>
      <c r="F201" s="859">
        <f t="shared" si="51"/>
        <v>2964</v>
      </c>
      <c r="G201" s="1189">
        <v>1519</v>
      </c>
      <c r="H201" s="1189">
        <v>1445</v>
      </c>
      <c r="I201" s="859">
        <f t="shared" si="52"/>
        <v>31</v>
      </c>
      <c r="J201" s="1195">
        <v>22</v>
      </c>
      <c r="K201" s="1195">
        <v>9</v>
      </c>
      <c r="L201" s="1195">
        <v>1000</v>
      </c>
      <c r="M201" s="835" t="s">
        <v>547</v>
      </c>
      <c r="N201" s="1209"/>
    </row>
    <row r="202" spans="1:14" s="818" customFormat="1" ht="15" customHeight="1">
      <c r="A202" s="834" t="s">
        <v>1337</v>
      </c>
      <c r="B202" s="1193">
        <v>1123</v>
      </c>
      <c r="C202" s="771">
        <f t="shared" si="48"/>
        <v>2262</v>
      </c>
      <c r="D202" s="771">
        <f t="shared" si="49"/>
        <v>1120</v>
      </c>
      <c r="E202" s="771">
        <f t="shared" si="50"/>
        <v>1142</v>
      </c>
      <c r="F202" s="859">
        <f t="shared" si="51"/>
        <v>2247</v>
      </c>
      <c r="G202" s="1189">
        <v>1112</v>
      </c>
      <c r="H202" s="1189">
        <v>1135</v>
      </c>
      <c r="I202" s="859">
        <f t="shared" si="52"/>
        <v>15</v>
      </c>
      <c r="J202" s="1195">
        <v>8</v>
      </c>
      <c r="K202" s="1195">
        <v>7</v>
      </c>
      <c r="L202" s="1195">
        <v>801</v>
      </c>
      <c r="M202" s="835" t="s">
        <v>548</v>
      </c>
      <c r="N202" s="1209"/>
    </row>
    <row r="203" spans="1:14" s="818" customFormat="1" ht="15" customHeight="1">
      <c r="A203" s="834" t="s">
        <v>1338</v>
      </c>
      <c r="B203" s="1193">
        <v>1086</v>
      </c>
      <c r="C203" s="771">
        <f t="shared" si="48"/>
        <v>2073</v>
      </c>
      <c r="D203" s="771">
        <f t="shared" si="49"/>
        <v>1007</v>
      </c>
      <c r="E203" s="771">
        <f t="shared" si="50"/>
        <v>1066</v>
      </c>
      <c r="F203" s="859">
        <f t="shared" si="51"/>
        <v>2071</v>
      </c>
      <c r="G203" s="1189">
        <v>1006</v>
      </c>
      <c r="H203" s="1189">
        <v>1065</v>
      </c>
      <c r="I203" s="859">
        <f t="shared" si="52"/>
        <v>2</v>
      </c>
      <c r="J203" s="1195">
        <v>1</v>
      </c>
      <c r="K203" s="1195">
        <v>1</v>
      </c>
      <c r="L203" s="1195">
        <v>851</v>
      </c>
      <c r="M203" s="835" t="s">
        <v>549</v>
      </c>
      <c r="N203" s="1209"/>
    </row>
    <row r="204" spans="1:14" s="818" customFormat="1" ht="15" customHeight="1">
      <c r="A204" s="834" t="s">
        <v>1339</v>
      </c>
      <c r="B204" s="1193">
        <v>1717</v>
      </c>
      <c r="C204" s="771">
        <f t="shared" si="48"/>
        <v>3323</v>
      </c>
      <c r="D204" s="771">
        <f t="shared" si="49"/>
        <v>1639</v>
      </c>
      <c r="E204" s="771">
        <f t="shared" si="50"/>
        <v>1684</v>
      </c>
      <c r="F204" s="859">
        <f t="shared" si="51"/>
        <v>3303</v>
      </c>
      <c r="G204" s="1189">
        <v>1636</v>
      </c>
      <c r="H204" s="1189">
        <v>1667</v>
      </c>
      <c r="I204" s="859">
        <f t="shared" si="52"/>
        <v>20</v>
      </c>
      <c r="J204" s="1195">
        <v>3</v>
      </c>
      <c r="K204" s="1195">
        <v>17</v>
      </c>
      <c r="L204" s="1195">
        <v>1294</v>
      </c>
      <c r="M204" s="835" t="s">
        <v>550</v>
      </c>
      <c r="N204" s="1209"/>
    </row>
    <row r="205" spans="1:14" s="818" customFormat="1" ht="15" customHeight="1">
      <c r="A205" s="834" t="s">
        <v>1340</v>
      </c>
      <c r="B205" s="1193">
        <v>3585</v>
      </c>
      <c r="C205" s="771">
        <f t="shared" si="48"/>
        <v>8543</v>
      </c>
      <c r="D205" s="771">
        <f t="shared" si="49"/>
        <v>4261</v>
      </c>
      <c r="E205" s="771">
        <f t="shared" si="50"/>
        <v>4282</v>
      </c>
      <c r="F205" s="859">
        <f t="shared" si="51"/>
        <v>8481</v>
      </c>
      <c r="G205" s="1189">
        <v>4232</v>
      </c>
      <c r="H205" s="1189">
        <v>4249</v>
      </c>
      <c r="I205" s="859">
        <f t="shared" si="52"/>
        <v>62</v>
      </c>
      <c r="J205" s="1195">
        <v>29</v>
      </c>
      <c r="K205" s="1195">
        <v>33</v>
      </c>
      <c r="L205" s="1195">
        <v>1640</v>
      </c>
      <c r="M205" s="835" t="s">
        <v>551</v>
      </c>
      <c r="N205" s="1209"/>
    </row>
    <row r="206" spans="1:14" s="818" customFormat="1" ht="15" customHeight="1">
      <c r="A206" s="834" t="s">
        <v>1341</v>
      </c>
      <c r="B206" s="1193">
        <v>2887</v>
      </c>
      <c r="C206" s="771">
        <f t="shared" si="48"/>
        <v>6665</v>
      </c>
      <c r="D206" s="771">
        <f t="shared" si="49"/>
        <v>3174</v>
      </c>
      <c r="E206" s="771">
        <f t="shared" si="50"/>
        <v>3491</v>
      </c>
      <c r="F206" s="859">
        <f t="shared" si="51"/>
        <v>6632</v>
      </c>
      <c r="G206" s="1189">
        <v>3160</v>
      </c>
      <c r="H206" s="1189">
        <v>3472</v>
      </c>
      <c r="I206" s="859">
        <f t="shared" si="52"/>
        <v>33</v>
      </c>
      <c r="J206" s="1195">
        <v>14</v>
      </c>
      <c r="K206" s="1195">
        <v>19</v>
      </c>
      <c r="L206" s="1195">
        <v>1486</v>
      </c>
      <c r="M206" s="835" t="s">
        <v>552</v>
      </c>
      <c r="N206" s="1209"/>
    </row>
    <row r="207" spans="1:14" s="818" customFormat="1" ht="15" customHeight="1">
      <c r="A207" s="834" t="s">
        <v>1342</v>
      </c>
      <c r="B207" s="1193">
        <v>2298</v>
      </c>
      <c r="C207" s="771">
        <f t="shared" si="48"/>
        <v>4451</v>
      </c>
      <c r="D207" s="771">
        <f t="shared" si="49"/>
        <v>2165</v>
      </c>
      <c r="E207" s="771">
        <f t="shared" si="50"/>
        <v>2286</v>
      </c>
      <c r="F207" s="859">
        <f t="shared" si="51"/>
        <v>4417</v>
      </c>
      <c r="G207" s="1189">
        <v>2151</v>
      </c>
      <c r="H207" s="1189">
        <v>2266</v>
      </c>
      <c r="I207" s="859">
        <f t="shared" si="52"/>
        <v>34</v>
      </c>
      <c r="J207" s="1195">
        <v>14</v>
      </c>
      <c r="K207" s="1195">
        <v>20</v>
      </c>
      <c r="L207" s="1195">
        <v>1268</v>
      </c>
      <c r="M207" s="835" t="s">
        <v>803</v>
      </c>
      <c r="N207" s="1209"/>
    </row>
    <row r="208" spans="1:14" s="818" customFormat="1" ht="15" customHeight="1">
      <c r="A208" s="834" t="s">
        <v>1343</v>
      </c>
      <c r="B208" s="1193">
        <v>1868</v>
      </c>
      <c r="C208" s="771">
        <f t="shared" si="48"/>
        <v>3979</v>
      </c>
      <c r="D208" s="771">
        <f t="shared" si="49"/>
        <v>1915</v>
      </c>
      <c r="E208" s="771">
        <f t="shared" si="50"/>
        <v>2064</v>
      </c>
      <c r="F208" s="859">
        <f t="shared" si="51"/>
        <v>3946</v>
      </c>
      <c r="G208" s="1189">
        <v>1904</v>
      </c>
      <c r="H208" s="1189">
        <v>2042</v>
      </c>
      <c r="I208" s="859">
        <f t="shared" si="52"/>
        <v>33</v>
      </c>
      <c r="J208" s="1195">
        <v>11</v>
      </c>
      <c r="K208" s="1195">
        <v>22</v>
      </c>
      <c r="L208" s="1195">
        <v>1031</v>
      </c>
      <c r="M208" s="835" t="s">
        <v>804</v>
      </c>
      <c r="N208" s="1209"/>
    </row>
    <row r="209" spans="1:15" s="818" customFormat="1" ht="15" customHeight="1">
      <c r="A209" s="834" t="s">
        <v>1344</v>
      </c>
      <c r="B209" s="1193">
        <v>2635</v>
      </c>
      <c r="C209" s="771">
        <f t="shared" si="48"/>
        <v>6864</v>
      </c>
      <c r="D209" s="771">
        <f t="shared" si="49"/>
        <v>3431</v>
      </c>
      <c r="E209" s="771">
        <f t="shared" si="50"/>
        <v>3433</v>
      </c>
      <c r="F209" s="859">
        <f t="shared" si="51"/>
        <v>6812</v>
      </c>
      <c r="G209" s="1189">
        <v>3406</v>
      </c>
      <c r="H209" s="1189">
        <v>3406</v>
      </c>
      <c r="I209" s="859">
        <f t="shared" si="52"/>
        <v>52</v>
      </c>
      <c r="J209" s="1195">
        <v>25</v>
      </c>
      <c r="K209" s="1195">
        <v>27</v>
      </c>
      <c r="L209" s="1195">
        <v>1146</v>
      </c>
      <c r="M209" s="835" t="s">
        <v>805</v>
      </c>
      <c r="N209" s="1209"/>
    </row>
    <row r="210" spans="1:15" s="818" customFormat="1" ht="15" customHeight="1">
      <c r="A210" s="834" t="s">
        <v>1345</v>
      </c>
      <c r="B210" s="1193">
        <v>4057</v>
      </c>
      <c r="C210" s="771">
        <f t="shared" si="48"/>
        <v>8989</v>
      </c>
      <c r="D210" s="771">
        <f t="shared" si="49"/>
        <v>4463</v>
      </c>
      <c r="E210" s="771">
        <f t="shared" si="50"/>
        <v>4526</v>
      </c>
      <c r="F210" s="859">
        <f t="shared" si="51"/>
        <v>8915</v>
      </c>
      <c r="G210" s="1189">
        <v>4420</v>
      </c>
      <c r="H210" s="1189">
        <v>4495</v>
      </c>
      <c r="I210" s="859">
        <f t="shared" si="52"/>
        <v>74</v>
      </c>
      <c r="J210" s="1195">
        <v>43</v>
      </c>
      <c r="K210" s="1195">
        <v>31</v>
      </c>
      <c r="L210" s="1195">
        <v>1865</v>
      </c>
      <c r="M210" s="835" t="s">
        <v>806</v>
      </c>
      <c r="N210" s="1209"/>
    </row>
    <row r="211" spans="1:15" s="818" customFormat="1" ht="15" customHeight="1">
      <c r="A211" s="834" t="s">
        <v>1346</v>
      </c>
      <c r="B211" s="1193">
        <v>3585</v>
      </c>
      <c r="C211" s="771">
        <f t="shared" si="48"/>
        <v>8609</v>
      </c>
      <c r="D211" s="771">
        <f t="shared" si="49"/>
        <v>4289</v>
      </c>
      <c r="E211" s="771">
        <f t="shared" si="50"/>
        <v>4320</v>
      </c>
      <c r="F211" s="859">
        <f t="shared" si="51"/>
        <v>8555</v>
      </c>
      <c r="G211" s="1189">
        <v>4263</v>
      </c>
      <c r="H211" s="1189">
        <v>4292</v>
      </c>
      <c r="I211" s="859">
        <f t="shared" si="52"/>
        <v>54</v>
      </c>
      <c r="J211" s="1195">
        <v>26</v>
      </c>
      <c r="K211" s="1195">
        <v>28</v>
      </c>
      <c r="L211" s="1195">
        <v>1618</v>
      </c>
      <c r="M211" s="835" t="s">
        <v>807</v>
      </c>
      <c r="N211" s="1209"/>
    </row>
    <row r="212" spans="1:15" s="818" customFormat="1" ht="15" customHeight="1">
      <c r="A212" s="834" t="s">
        <v>1347</v>
      </c>
      <c r="B212" s="1193">
        <v>7951</v>
      </c>
      <c r="C212" s="771">
        <f t="shared" si="48"/>
        <v>18867</v>
      </c>
      <c r="D212" s="771">
        <f t="shared" si="49"/>
        <v>9396</v>
      </c>
      <c r="E212" s="771">
        <f t="shared" si="50"/>
        <v>9471</v>
      </c>
      <c r="F212" s="859">
        <f t="shared" si="51"/>
        <v>18758</v>
      </c>
      <c r="G212" s="1189">
        <v>9363</v>
      </c>
      <c r="H212" s="1189">
        <v>9395</v>
      </c>
      <c r="I212" s="859">
        <f t="shared" si="52"/>
        <v>109</v>
      </c>
      <c r="J212" s="1195">
        <v>33</v>
      </c>
      <c r="K212" s="1195">
        <v>76</v>
      </c>
      <c r="L212" s="1195">
        <v>2526</v>
      </c>
      <c r="M212" s="835" t="s">
        <v>808</v>
      </c>
      <c r="N212" s="1209"/>
    </row>
    <row r="213" spans="1:15" s="818" customFormat="1" ht="15" customHeight="1" thickBot="1">
      <c r="A213" s="863" t="s">
        <v>1348</v>
      </c>
      <c r="B213" s="1199">
        <v>3434</v>
      </c>
      <c r="C213" s="1082">
        <f t="shared" si="48"/>
        <v>8317</v>
      </c>
      <c r="D213" s="1082">
        <f t="shared" si="49"/>
        <v>4040</v>
      </c>
      <c r="E213" s="1082">
        <f t="shared" si="50"/>
        <v>4277</v>
      </c>
      <c r="F213" s="1081">
        <f t="shared" si="51"/>
        <v>8235</v>
      </c>
      <c r="G213" s="1194">
        <v>3995</v>
      </c>
      <c r="H213" s="1194">
        <v>4240</v>
      </c>
      <c r="I213" s="1081">
        <f t="shared" si="52"/>
        <v>82</v>
      </c>
      <c r="J213" s="1196">
        <v>45</v>
      </c>
      <c r="K213" s="1196">
        <v>37</v>
      </c>
      <c r="L213" s="1205">
        <v>1472</v>
      </c>
      <c r="M213" s="865" t="s">
        <v>809</v>
      </c>
      <c r="N213" s="1209"/>
    </row>
    <row r="214" spans="1:15" s="894" customFormat="1" ht="11.1" customHeight="1">
      <c r="A214" s="866" t="s">
        <v>1535</v>
      </c>
      <c r="B214" s="868"/>
      <c r="C214" s="868"/>
      <c r="D214" s="868"/>
      <c r="E214" s="868"/>
      <c r="F214" s="868"/>
      <c r="G214" s="1550" t="s">
        <v>1764</v>
      </c>
      <c r="H214" s="1550"/>
      <c r="I214" s="1550"/>
      <c r="J214" s="1550"/>
      <c r="K214" s="1550"/>
      <c r="L214" s="1550"/>
      <c r="M214" s="1526"/>
      <c r="O214" s="818"/>
    </row>
    <row r="215" spans="1:15" s="1009" customFormat="1" ht="14.1" customHeight="1">
      <c r="A215" s="987" t="s">
        <v>1675</v>
      </c>
      <c r="B215" s="1011"/>
      <c r="C215" s="1011"/>
      <c r="D215" s="1011"/>
      <c r="E215" s="1011"/>
      <c r="F215" s="1011"/>
      <c r="G215" s="1011"/>
      <c r="H215" s="1011"/>
      <c r="I215" s="1011"/>
      <c r="J215" s="1011"/>
      <c r="K215" s="1011"/>
      <c r="L215" s="1012"/>
      <c r="M215" s="1119" t="s">
        <v>1676</v>
      </c>
      <c r="O215" s="1010"/>
    </row>
    <row r="216" spans="1:15" s="870" customFormat="1" ht="14.1" customHeight="1">
      <c r="A216" s="836"/>
      <c r="L216" s="838"/>
      <c r="M216" s="840"/>
      <c r="O216" s="818"/>
    </row>
    <row r="217" spans="1:15" s="870" customFormat="1" ht="20.100000000000001" customHeight="1">
      <c r="A217" s="1527" t="s">
        <v>13</v>
      </c>
      <c r="B217" s="1527"/>
      <c r="C217" s="1527"/>
      <c r="D217" s="1527"/>
      <c r="E217" s="1527"/>
      <c r="F217" s="1527"/>
      <c r="G217" s="1547" t="s">
        <v>1752</v>
      </c>
      <c r="H217" s="1547"/>
      <c r="I217" s="1547"/>
      <c r="J217" s="1547"/>
      <c r="K217" s="1547"/>
      <c r="L217" s="1547"/>
      <c r="M217" s="1547"/>
      <c r="O217" s="818"/>
    </row>
    <row r="218" spans="1:15" s="841" customFormat="1" ht="24" customHeight="1">
      <c r="A218" s="842"/>
      <c r="B218" s="1120"/>
      <c r="C218" s="1120"/>
      <c r="D218" s="842"/>
      <c r="E218" s="842"/>
      <c r="F218" s="1120"/>
      <c r="G218" s="1542"/>
      <c r="H218" s="1542"/>
      <c r="I218" s="1542"/>
      <c r="J218" s="1542"/>
      <c r="K218" s="1542"/>
      <c r="L218" s="1542"/>
      <c r="M218" s="1542"/>
      <c r="O218" s="818"/>
    </row>
    <row r="219" spans="1:15" s="843" customFormat="1" ht="18" customHeight="1" thickBot="1">
      <c r="A219" s="807" t="s">
        <v>409</v>
      </c>
      <c r="B219" s="872"/>
      <c r="C219" s="873"/>
      <c r="D219" s="873"/>
      <c r="E219" s="873"/>
      <c r="F219" s="873"/>
      <c r="G219" s="873"/>
      <c r="H219" s="873"/>
      <c r="I219" s="873"/>
      <c r="J219" s="873"/>
      <c r="K219" s="873"/>
      <c r="L219" s="1543" t="s">
        <v>448</v>
      </c>
      <c r="M219" s="1543"/>
      <c r="O219" s="818"/>
    </row>
    <row r="220" spans="1:15" s="808" customFormat="1" ht="16.5" customHeight="1">
      <c r="A220" s="1535" t="s">
        <v>781</v>
      </c>
      <c r="B220" s="1538" t="s">
        <v>410</v>
      </c>
      <c r="C220" s="1544" t="s">
        <v>449</v>
      </c>
      <c r="D220" s="1545"/>
      <c r="E220" s="1545"/>
      <c r="F220" s="1545"/>
      <c r="G220" s="1545" t="s">
        <v>449</v>
      </c>
      <c r="H220" s="1545"/>
      <c r="I220" s="1545"/>
      <c r="J220" s="1545"/>
      <c r="K220" s="1548"/>
      <c r="L220" s="1531" t="s">
        <v>782</v>
      </c>
      <c r="M220" s="1528" t="s">
        <v>783</v>
      </c>
      <c r="O220" s="818"/>
    </row>
    <row r="221" spans="1:15" s="818" customFormat="1" ht="16.5" customHeight="1">
      <c r="A221" s="1536"/>
      <c r="B221" s="1539"/>
      <c r="C221" s="1521" t="s">
        <v>784</v>
      </c>
      <c r="D221" s="1523" t="s">
        <v>785</v>
      </c>
      <c r="E221" s="1524"/>
      <c r="F221" s="1521" t="s">
        <v>786</v>
      </c>
      <c r="G221" s="1523" t="s">
        <v>785</v>
      </c>
      <c r="H221" s="1524"/>
      <c r="I221" s="1521" t="s">
        <v>787</v>
      </c>
      <c r="J221" s="1523" t="s">
        <v>785</v>
      </c>
      <c r="K221" s="1524"/>
      <c r="L221" s="1532"/>
      <c r="M221" s="1529"/>
    </row>
    <row r="222" spans="1:15" s="818" customFormat="1" ht="26.45" customHeight="1">
      <c r="A222" s="1537"/>
      <c r="B222" s="1540"/>
      <c r="C222" s="1522"/>
      <c r="D222" s="844" t="s">
        <v>411</v>
      </c>
      <c r="E222" s="844" t="s">
        <v>412</v>
      </c>
      <c r="F222" s="1525"/>
      <c r="G222" s="845" t="s">
        <v>411</v>
      </c>
      <c r="H222" s="844" t="s">
        <v>412</v>
      </c>
      <c r="I222" s="1525"/>
      <c r="J222" s="844" t="s">
        <v>411</v>
      </c>
      <c r="K222" s="844" t="s">
        <v>412</v>
      </c>
      <c r="L222" s="1533"/>
      <c r="M222" s="1530"/>
    </row>
    <row r="223" spans="1:15" s="818" customFormat="1" ht="15.95" customHeight="1">
      <c r="A223" s="895" t="s">
        <v>149</v>
      </c>
      <c r="B223" s="896">
        <f>SUM(B225:B240)</f>
        <v>48564</v>
      </c>
      <c r="C223" s="897">
        <f>D223+E223</f>
        <v>104161</v>
      </c>
      <c r="D223" s="897">
        <f>G223+J223</f>
        <v>53497</v>
      </c>
      <c r="E223" s="897">
        <f>H223+K223</f>
        <v>50664</v>
      </c>
      <c r="F223" s="898">
        <f>SUM(G223:H223)</f>
        <v>100615</v>
      </c>
      <c r="G223" s="898">
        <f>SUM(G225:G240)</f>
        <v>50857</v>
      </c>
      <c r="H223" s="898">
        <f>SUM(H225:H240)</f>
        <v>49758</v>
      </c>
      <c r="I223" s="899">
        <f>SUM(J223:K223)</f>
        <v>3546</v>
      </c>
      <c r="J223" s="900">
        <f>SUM(J225:J240)</f>
        <v>2640</v>
      </c>
      <c r="K223" s="900">
        <f>SUM(K225:K240)</f>
        <v>906</v>
      </c>
      <c r="L223" s="901">
        <f>SUM(L225:L240)</f>
        <v>25940</v>
      </c>
      <c r="M223" s="902" t="s">
        <v>172</v>
      </c>
    </row>
    <row r="224" spans="1:15" s="818" customFormat="1" ht="9.9499999999999993" customHeight="1">
      <c r="A224" s="834"/>
      <c r="B224" s="858"/>
      <c r="C224" s="771"/>
      <c r="D224" s="771"/>
      <c r="E224" s="771"/>
      <c r="F224" s="877"/>
      <c r="G224" s="877"/>
      <c r="H224" s="877"/>
      <c r="I224" s="794"/>
      <c r="J224" s="859"/>
      <c r="K224" s="859"/>
      <c r="L224" s="881"/>
      <c r="M224" s="835"/>
    </row>
    <row r="225" spans="1:14" s="818" customFormat="1" ht="15.95" customHeight="1">
      <c r="A225" s="834" t="s">
        <v>1349</v>
      </c>
      <c r="B225" s="1193">
        <v>5931</v>
      </c>
      <c r="C225" s="771">
        <f t="shared" ref="C225:C240" si="53">SUM(D225:E225)</f>
        <v>11822</v>
      </c>
      <c r="D225" s="771">
        <f t="shared" ref="D225:D240" si="54">G225+J225</f>
        <v>6333</v>
      </c>
      <c r="E225" s="771">
        <f t="shared" ref="E225:E240" si="55">H225+K225</f>
        <v>5489</v>
      </c>
      <c r="F225" s="859">
        <f t="shared" ref="F225:F240" si="56">SUM(G225:H225)</f>
        <v>11291</v>
      </c>
      <c r="G225" s="1189">
        <v>5922</v>
      </c>
      <c r="H225" s="1189">
        <v>5369</v>
      </c>
      <c r="I225" s="859">
        <f t="shared" ref="I225:I240" si="57">SUM(J225:K225)</f>
        <v>531</v>
      </c>
      <c r="J225" s="1195">
        <v>411</v>
      </c>
      <c r="K225" s="1195">
        <v>120</v>
      </c>
      <c r="L225" s="1195">
        <v>3193</v>
      </c>
      <c r="M225" s="835" t="s">
        <v>553</v>
      </c>
      <c r="N225" s="1209"/>
    </row>
    <row r="226" spans="1:14" s="818" customFormat="1" ht="15.95" customHeight="1">
      <c r="A226" s="834" t="s">
        <v>1350</v>
      </c>
      <c r="B226" s="1193">
        <v>2183</v>
      </c>
      <c r="C226" s="771">
        <f t="shared" si="53"/>
        <v>4451</v>
      </c>
      <c r="D226" s="771">
        <f t="shared" si="54"/>
        <v>2386</v>
      </c>
      <c r="E226" s="771">
        <f t="shared" si="55"/>
        <v>2065</v>
      </c>
      <c r="F226" s="859">
        <f t="shared" si="56"/>
        <v>4239</v>
      </c>
      <c r="G226" s="1189">
        <v>2195</v>
      </c>
      <c r="H226" s="1189">
        <v>2044</v>
      </c>
      <c r="I226" s="859">
        <f t="shared" si="57"/>
        <v>212</v>
      </c>
      <c r="J226" s="1195">
        <v>191</v>
      </c>
      <c r="K226" s="1195">
        <v>21</v>
      </c>
      <c r="L226" s="1195">
        <v>1457</v>
      </c>
      <c r="M226" s="835" t="s">
        <v>554</v>
      </c>
      <c r="N226" s="1209"/>
    </row>
    <row r="227" spans="1:14" s="818" customFormat="1" ht="15.95" customHeight="1">
      <c r="A227" s="834" t="s">
        <v>1351</v>
      </c>
      <c r="B227" s="1193">
        <v>2125</v>
      </c>
      <c r="C227" s="771">
        <f t="shared" si="53"/>
        <v>4596</v>
      </c>
      <c r="D227" s="771">
        <f t="shared" si="54"/>
        <v>2357</v>
      </c>
      <c r="E227" s="771">
        <f t="shared" si="55"/>
        <v>2239</v>
      </c>
      <c r="F227" s="859">
        <f t="shared" si="56"/>
        <v>3986</v>
      </c>
      <c r="G227" s="1189">
        <v>1952</v>
      </c>
      <c r="H227" s="1189">
        <v>2034</v>
      </c>
      <c r="I227" s="859">
        <f t="shared" si="57"/>
        <v>610</v>
      </c>
      <c r="J227" s="1195">
        <v>405</v>
      </c>
      <c r="K227" s="1195">
        <v>205</v>
      </c>
      <c r="L227" s="1195">
        <v>1486</v>
      </c>
      <c r="M227" s="835" t="s">
        <v>555</v>
      </c>
      <c r="N227" s="1209"/>
    </row>
    <row r="228" spans="1:14" s="818" customFormat="1" ht="15.95" customHeight="1">
      <c r="A228" s="834" t="s">
        <v>1352</v>
      </c>
      <c r="B228" s="1193">
        <v>1636</v>
      </c>
      <c r="C228" s="771">
        <f t="shared" si="53"/>
        <v>3318</v>
      </c>
      <c r="D228" s="771">
        <f t="shared" si="54"/>
        <v>1726</v>
      </c>
      <c r="E228" s="771">
        <f t="shared" si="55"/>
        <v>1592</v>
      </c>
      <c r="F228" s="859">
        <f t="shared" si="56"/>
        <v>3243</v>
      </c>
      <c r="G228" s="1189">
        <v>1666</v>
      </c>
      <c r="H228" s="1189">
        <v>1577</v>
      </c>
      <c r="I228" s="859">
        <f t="shared" si="57"/>
        <v>75</v>
      </c>
      <c r="J228" s="1195">
        <v>60</v>
      </c>
      <c r="K228" s="1195">
        <v>15</v>
      </c>
      <c r="L228" s="1195">
        <v>1351</v>
      </c>
      <c r="M228" s="835" t="s">
        <v>556</v>
      </c>
      <c r="N228" s="1209"/>
    </row>
    <row r="229" spans="1:14" s="818" customFormat="1" ht="15.95" customHeight="1">
      <c r="A229" s="834" t="s">
        <v>1353</v>
      </c>
      <c r="B229" s="1193">
        <v>1172</v>
      </c>
      <c r="C229" s="771">
        <f t="shared" si="53"/>
        <v>2111</v>
      </c>
      <c r="D229" s="771">
        <f t="shared" si="54"/>
        <v>1050</v>
      </c>
      <c r="E229" s="771">
        <f t="shared" si="55"/>
        <v>1061</v>
      </c>
      <c r="F229" s="859">
        <f t="shared" si="56"/>
        <v>2097</v>
      </c>
      <c r="G229" s="1189">
        <v>1045</v>
      </c>
      <c r="H229" s="1189">
        <v>1052</v>
      </c>
      <c r="I229" s="859">
        <f t="shared" si="57"/>
        <v>14</v>
      </c>
      <c r="J229" s="1195">
        <v>5</v>
      </c>
      <c r="K229" s="1195">
        <v>9</v>
      </c>
      <c r="L229" s="1195">
        <v>893</v>
      </c>
      <c r="M229" s="835" t="s">
        <v>557</v>
      </c>
      <c r="N229" s="1209"/>
    </row>
    <row r="230" spans="1:14" s="818" customFormat="1" ht="15.95" customHeight="1">
      <c r="A230" s="834" t="s">
        <v>1354</v>
      </c>
      <c r="B230" s="1193">
        <v>1752</v>
      </c>
      <c r="C230" s="771">
        <f t="shared" si="53"/>
        <v>3246</v>
      </c>
      <c r="D230" s="771">
        <f t="shared" si="54"/>
        <v>1656</v>
      </c>
      <c r="E230" s="771">
        <f t="shared" si="55"/>
        <v>1590</v>
      </c>
      <c r="F230" s="859">
        <f t="shared" si="56"/>
        <v>3195</v>
      </c>
      <c r="G230" s="1189">
        <v>1626</v>
      </c>
      <c r="H230" s="1189">
        <v>1569</v>
      </c>
      <c r="I230" s="859">
        <f t="shared" si="57"/>
        <v>51</v>
      </c>
      <c r="J230" s="1195">
        <v>30</v>
      </c>
      <c r="K230" s="1195">
        <v>21</v>
      </c>
      <c r="L230" s="1195">
        <v>1251</v>
      </c>
      <c r="M230" s="835" t="s">
        <v>558</v>
      </c>
      <c r="N230" s="1209"/>
    </row>
    <row r="231" spans="1:14" s="818" customFormat="1" ht="15.95" customHeight="1">
      <c r="A231" s="834" t="s">
        <v>1355</v>
      </c>
      <c r="B231" s="1193">
        <v>672</v>
      </c>
      <c r="C231" s="771">
        <f t="shared" si="53"/>
        <v>1163</v>
      </c>
      <c r="D231" s="771">
        <f t="shared" si="54"/>
        <v>575</v>
      </c>
      <c r="E231" s="771">
        <f t="shared" si="55"/>
        <v>588</v>
      </c>
      <c r="F231" s="859">
        <f t="shared" si="56"/>
        <v>1157</v>
      </c>
      <c r="G231" s="1189">
        <v>573</v>
      </c>
      <c r="H231" s="1189">
        <v>584</v>
      </c>
      <c r="I231" s="859">
        <f t="shared" si="57"/>
        <v>6</v>
      </c>
      <c r="J231" s="1195">
        <v>2</v>
      </c>
      <c r="K231" s="1195">
        <v>4</v>
      </c>
      <c r="L231" s="1195">
        <v>524</v>
      </c>
      <c r="M231" s="835" t="s">
        <v>559</v>
      </c>
      <c r="N231" s="1209"/>
    </row>
    <row r="232" spans="1:14" s="818" customFormat="1" ht="15.95" customHeight="1">
      <c r="A232" s="834" t="s">
        <v>1356</v>
      </c>
      <c r="B232" s="1193">
        <v>2178</v>
      </c>
      <c r="C232" s="771">
        <f t="shared" si="53"/>
        <v>4387</v>
      </c>
      <c r="D232" s="771">
        <f t="shared" si="54"/>
        <v>2238</v>
      </c>
      <c r="E232" s="771">
        <f t="shared" si="55"/>
        <v>2149</v>
      </c>
      <c r="F232" s="859">
        <f t="shared" si="56"/>
        <v>4258</v>
      </c>
      <c r="G232" s="1189">
        <v>2133</v>
      </c>
      <c r="H232" s="1189">
        <v>2125</v>
      </c>
      <c r="I232" s="859">
        <f t="shared" si="57"/>
        <v>129</v>
      </c>
      <c r="J232" s="1195">
        <v>105</v>
      </c>
      <c r="K232" s="1195">
        <v>24</v>
      </c>
      <c r="L232" s="1195">
        <v>1714</v>
      </c>
      <c r="M232" s="835" t="s">
        <v>560</v>
      </c>
      <c r="N232" s="1209"/>
    </row>
    <row r="233" spans="1:14" s="818" customFormat="1" ht="15.95" customHeight="1">
      <c r="A233" s="834" t="s">
        <v>1357</v>
      </c>
      <c r="B233" s="1193">
        <v>3126</v>
      </c>
      <c r="C233" s="771">
        <f t="shared" si="53"/>
        <v>6061</v>
      </c>
      <c r="D233" s="771">
        <f t="shared" si="54"/>
        <v>3297</v>
      </c>
      <c r="E233" s="771">
        <f t="shared" si="55"/>
        <v>2764</v>
      </c>
      <c r="F233" s="859">
        <f t="shared" si="56"/>
        <v>5853</v>
      </c>
      <c r="G233" s="1189">
        <v>3116</v>
      </c>
      <c r="H233" s="1189">
        <v>2737</v>
      </c>
      <c r="I233" s="859">
        <f t="shared" si="57"/>
        <v>208</v>
      </c>
      <c r="J233" s="1195">
        <v>181</v>
      </c>
      <c r="K233" s="1195">
        <v>27</v>
      </c>
      <c r="L233" s="1195">
        <v>1973</v>
      </c>
      <c r="M233" s="835" t="s">
        <v>561</v>
      </c>
      <c r="N233" s="1209"/>
    </row>
    <row r="234" spans="1:14" s="818" customFormat="1" ht="15.95" customHeight="1">
      <c r="A234" s="834" t="s">
        <v>1358</v>
      </c>
      <c r="B234" s="1193">
        <v>2380</v>
      </c>
      <c r="C234" s="771">
        <f t="shared" si="53"/>
        <v>4653</v>
      </c>
      <c r="D234" s="771">
        <f t="shared" si="54"/>
        <v>2438</v>
      </c>
      <c r="E234" s="771">
        <f t="shared" si="55"/>
        <v>2215</v>
      </c>
      <c r="F234" s="859">
        <f t="shared" si="56"/>
        <v>4487</v>
      </c>
      <c r="G234" s="1189">
        <v>2295</v>
      </c>
      <c r="H234" s="1189">
        <v>2192</v>
      </c>
      <c r="I234" s="859">
        <f t="shared" si="57"/>
        <v>166</v>
      </c>
      <c r="J234" s="1195">
        <v>143</v>
      </c>
      <c r="K234" s="1195">
        <v>23</v>
      </c>
      <c r="L234" s="1195">
        <v>1812</v>
      </c>
      <c r="M234" s="835" t="s">
        <v>562</v>
      </c>
      <c r="N234" s="1209"/>
    </row>
    <row r="235" spans="1:14" s="818" customFormat="1" ht="15.95" customHeight="1">
      <c r="A235" s="834" t="s">
        <v>1359</v>
      </c>
      <c r="B235" s="1193">
        <v>1642</v>
      </c>
      <c r="C235" s="771">
        <f t="shared" si="53"/>
        <v>3480</v>
      </c>
      <c r="D235" s="771">
        <f t="shared" si="54"/>
        <v>1985</v>
      </c>
      <c r="E235" s="771">
        <f t="shared" si="55"/>
        <v>1495</v>
      </c>
      <c r="F235" s="859">
        <f t="shared" si="56"/>
        <v>3073</v>
      </c>
      <c r="G235" s="1189">
        <v>1612</v>
      </c>
      <c r="H235" s="1189">
        <v>1461</v>
      </c>
      <c r="I235" s="859">
        <f t="shared" si="57"/>
        <v>407</v>
      </c>
      <c r="J235" s="1195">
        <v>373</v>
      </c>
      <c r="K235" s="1195">
        <v>34</v>
      </c>
      <c r="L235" s="1195">
        <v>1122</v>
      </c>
      <c r="M235" s="835" t="s">
        <v>563</v>
      </c>
      <c r="N235" s="1209"/>
    </row>
    <row r="236" spans="1:14" s="818" customFormat="1" ht="15.95" customHeight="1">
      <c r="A236" s="834" t="s">
        <v>1360</v>
      </c>
      <c r="B236" s="1193">
        <v>12655</v>
      </c>
      <c r="C236" s="771">
        <f t="shared" si="53"/>
        <v>31248</v>
      </c>
      <c r="D236" s="771">
        <f t="shared" si="54"/>
        <v>15479</v>
      </c>
      <c r="E236" s="771">
        <f t="shared" si="55"/>
        <v>15769</v>
      </c>
      <c r="F236" s="859">
        <f t="shared" si="56"/>
        <v>30779</v>
      </c>
      <c r="G236" s="1189">
        <v>15243</v>
      </c>
      <c r="H236" s="1189">
        <v>15536</v>
      </c>
      <c r="I236" s="859">
        <f t="shared" si="57"/>
        <v>469</v>
      </c>
      <c r="J236" s="1195">
        <v>236</v>
      </c>
      <c r="K236" s="1195">
        <v>233</v>
      </c>
      <c r="L236" s="1195">
        <v>3709</v>
      </c>
      <c r="M236" s="835" t="s">
        <v>564</v>
      </c>
      <c r="N236" s="1209"/>
    </row>
    <row r="237" spans="1:14" s="818" customFormat="1" ht="15.95" customHeight="1">
      <c r="A237" s="834" t="s">
        <v>446</v>
      </c>
      <c r="B237" s="1193">
        <v>3960</v>
      </c>
      <c r="C237" s="771">
        <f t="shared" si="53"/>
        <v>9094</v>
      </c>
      <c r="D237" s="771">
        <f t="shared" si="54"/>
        <v>4433</v>
      </c>
      <c r="E237" s="771">
        <f t="shared" si="55"/>
        <v>4661</v>
      </c>
      <c r="F237" s="859">
        <f t="shared" si="56"/>
        <v>9004</v>
      </c>
      <c r="G237" s="1189">
        <v>4390</v>
      </c>
      <c r="H237" s="1189">
        <v>4614</v>
      </c>
      <c r="I237" s="859">
        <f t="shared" si="57"/>
        <v>90</v>
      </c>
      <c r="J237" s="1195">
        <v>43</v>
      </c>
      <c r="K237" s="1195">
        <v>47</v>
      </c>
      <c r="L237" s="1195">
        <v>1616</v>
      </c>
      <c r="M237" s="835" t="s">
        <v>447</v>
      </c>
      <c r="N237" s="1209"/>
    </row>
    <row r="238" spans="1:14" s="818" customFormat="1" ht="15.95" customHeight="1">
      <c r="A238" s="834" t="s">
        <v>1361</v>
      </c>
      <c r="B238" s="1193">
        <v>2552</v>
      </c>
      <c r="C238" s="771">
        <f t="shared" si="53"/>
        <v>5147</v>
      </c>
      <c r="D238" s="771">
        <f t="shared" si="54"/>
        <v>2562</v>
      </c>
      <c r="E238" s="771">
        <f t="shared" si="55"/>
        <v>2585</v>
      </c>
      <c r="F238" s="859">
        <f t="shared" si="56"/>
        <v>5086</v>
      </c>
      <c r="G238" s="1189">
        <v>2524</v>
      </c>
      <c r="H238" s="1189">
        <v>2562</v>
      </c>
      <c r="I238" s="859">
        <f t="shared" si="57"/>
        <v>61</v>
      </c>
      <c r="J238" s="1195">
        <v>38</v>
      </c>
      <c r="K238" s="1195">
        <v>23</v>
      </c>
      <c r="L238" s="1195">
        <v>1442</v>
      </c>
      <c r="M238" s="835" t="s">
        <v>565</v>
      </c>
      <c r="N238" s="1209"/>
    </row>
    <row r="239" spans="1:14" s="818" customFormat="1" ht="15.95" customHeight="1">
      <c r="A239" s="834" t="s">
        <v>1362</v>
      </c>
      <c r="B239" s="1193">
        <v>2280</v>
      </c>
      <c r="C239" s="771">
        <f t="shared" si="53"/>
        <v>4624</v>
      </c>
      <c r="D239" s="771">
        <f t="shared" si="54"/>
        <v>2280</v>
      </c>
      <c r="E239" s="771">
        <f t="shared" si="55"/>
        <v>2344</v>
      </c>
      <c r="F239" s="859">
        <f t="shared" si="56"/>
        <v>4529</v>
      </c>
      <c r="G239" s="1189">
        <v>2232</v>
      </c>
      <c r="H239" s="1189">
        <v>2297</v>
      </c>
      <c r="I239" s="859">
        <f t="shared" si="57"/>
        <v>95</v>
      </c>
      <c r="J239" s="1195">
        <v>48</v>
      </c>
      <c r="K239" s="1195">
        <v>47</v>
      </c>
      <c r="L239" s="1195">
        <v>1250</v>
      </c>
      <c r="M239" s="835" t="s">
        <v>566</v>
      </c>
      <c r="N239" s="1209"/>
    </row>
    <row r="240" spans="1:14" s="818" customFormat="1" ht="15.95" customHeight="1">
      <c r="A240" s="834" t="s">
        <v>1363</v>
      </c>
      <c r="B240" s="1193">
        <v>2320</v>
      </c>
      <c r="C240" s="771">
        <f t="shared" si="53"/>
        <v>4760</v>
      </c>
      <c r="D240" s="771">
        <f t="shared" si="54"/>
        <v>2702</v>
      </c>
      <c r="E240" s="771">
        <f t="shared" si="55"/>
        <v>2058</v>
      </c>
      <c r="F240" s="859">
        <f t="shared" si="56"/>
        <v>4338</v>
      </c>
      <c r="G240" s="1189">
        <v>2333</v>
      </c>
      <c r="H240" s="1189">
        <v>2005</v>
      </c>
      <c r="I240" s="859">
        <f t="shared" si="57"/>
        <v>422</v>
      </c>
      <c r="J240" s="1195">
        <v>369</v>
      </c>
      <c r="K240" s="1195">
        <v>53</v>
      </c>
      <c r="L240" s="1195">
        <v>1147</v>
      </c>
      <c r="M240" s="835" t="s">
        <v>567</v>
      </c>
      <c r="N240" s="1209"/>
    </row>
    <row r="241" spans="1:15" s="850" customFormat="1" ht="9.9499999999999993" customHeight="1">
      <c r="A241" s="834"/>
      <c r="B241" s="858"/>
      <c r="C241" s="771"/>
      <c r="D241" s="771"/>
      <c r="E241" s="771"/>
      <c r="F241" s="877"/>
      <c r="G241" s="877"/>
      <c r="H241" s="877"/>
      <c r="I241" s="794"/>
      <c r="J241" s="859"/>
      <c r="K241" s="859"/>
      <c r="L241" s="881"/>
      <c r="M241" s="884"/>
      <c r="O241" s="818"/>
    </row>
    <row r="242" spans="1:15" s="818" customFormat="1" ht="15.95" customHeight="1">
      <c r="A242" s="860" t="s">
        <v>150</v>
      </c>
      <c r="B242" s="855">
        <f>SUM(B244:B256)+SUM(B266:B276)</f>
        <v>47048</v>
      </c>
      <c r="C242" s="815">
        <f>D242+E242</f>
        <v>101860</v>
      </c>
      <c r="D242" s="815">
        <f>G242+J242</f>
        <v>49743</v>
      </c>
      <c r="E242" s="815">
        <f>H242+K242</f>
        <v>52117</v>
      </c>
      <c r="F242" s="878">
        <f>SUM(G242:H242)</f>
        <v>100947</v>
      </c>
      <c r="G242" s="878">
        <f>SUM(G244:G256)+SUM(G266:G276)</f>
        <v>49344</v>
      </c>
      <c r="H242" s="878">
        <f>SUM(H244:H256)+SUM(H266:H276)</f>
        <v>51603</v>
      </c>
      <c r="I242" s="796">
        <f>SUM(J242:K242)</f>
        <v>913</v>
      </c>
      <c r="J242" s="861">
        <f>SUM(J244:J256)+SUM(J266:J276)</f>
        <v>399</v>
      </c>
      <c r="K242" s="861">
        <f>SUM(K244:K256)+SUM(K266:K276)</f>
        <v>514</v>
      </c>
      <c r="L242" s="892">
        <f>SUM(L244:L256)+SUM(L266:L276)</f>
        <v>28535</v>
      </c>
      <c r="M242" s="880" t="s">
        <v>173</v>
      </c>
    </row>
    <row r="243" spans="1:15" s="818" customFormat="1" ht="9.9499999999999993" customHeight="1">
      <c r="A243" s="834"/>
      <c r="B243" s="858"/>
      <c r="C243" s="771"/>
      <c r="D243" s="771"/>
      <c r="E243" s="771"/>
      <c r="F243" s="877"/>
      <c r="G243" s="877"/>
      <c r="H243" s="877"/>
      <c r="I243" s="794"/>
      <c r="J243" s="859"/>
      <c r="K243" s="859"/>
      <c r="L243" s="881"/>
      <c r="M243" s="835"/>
    </row>
    <row r="244" spans="1:15" s="818" customFormat="1" ht="15.95" customHeight="1">
      <c r="A244" s="834" t="s">
        <v>1364</v>
      </c>
      <c r="B244" s="1193">
        <v>3465</v>
      </c>
      <c r="C244" s="771">
        <f t="shared" ref="C244:C256" si="58">SUM(D244:E244)</f>
        <v>7058</v>
      </c>
      <c r="D244" s="771">
        <f t="shared" ref="D244:D256" si="59">G244+J244</f>
        <v>3433</v>
      </c>
      <c r="E244" s="771">
        <f t="shared" ref="E244:E256" si="60">H244+K244</f>
        <v>3625</v>
      </c>
      <c r="F244" s="859">
        <f t="shared" ref="F244:F256" si="61">SUM(G244:H244)</f>
        <v>6999</v>
      </c>
      <c r="G244" s="1189">
        <v>3406</v>
      </c>
      <c r="H244" s="1189">
        <v>3593</v>
      </c>
      <c r="I244" s="859">
        <f t="shared" ref="I244:I256" si="62">SUM(J244:K244)</f>
        <v>59</v>
      </c>
      <c r="J244" s="1195">
        <v>27</v>
      </c>
      <c r="K244" s="1195">
        <v>32</v>
      </c>
      <c r="L244" s="1195">
        <v>2253</v>
      </c>
      <c r="M244" s="835" t="s">
        <v>568</v>
      </c>
      <c r="N244" s="1209"/>
    </row>
    <row r="245" spans="1:15" s="818" customFormat="1" ht="15.95" customHeight="1">
      <c r="A245" s="834" t="s">
        <v>1365</v>
      </c>
      <c r="B245" s="1193">
        <v>771</v>
      </c>
      <c r="C245" s="771">
        <f t="shared" si="58"/>
        <v>1524</v>
      </c>
      <c r="D245" s="771">
        <f t="shared" si="59"/>
        <v>728</v>
      </c>
      <c r="E245" s="771">
        <f t="shared" si="60"/>
        <v>796</v>
      </c>
      <c r="F245" s="859">
        <f t="shared" si="61"/>
        <v>1506</v>
      </c>
      <c r="G245" s="1189">
        <v>722</v>
      </c>
      <c r="H245" s="1189">
        <v>784</v>
      </c>
      <c r="I245" s="859">
        <f t="shared" si="62"/>
        <v>18</v>
      </c>
      <c r="J245" s="1195">
        <v>6</v>
      </c>
      <c r="K245" s="1195">
        <v>12</v>
      </c>
      <c r="L245" s="1195">
        <v>658</v>
      </c>
      <c r="M245" s="835" t="s">
        <v>569</v>
      </c>
      <c r="N245" s="1209"/>
    </row>
    <row r="246" spans="1:15" s="818" customFormat="1" ht="15.95" customHeight="1">
      <c r="A246" s="834" t="s">
        <v>1366</v>
      </c>
      <c r="B246" s="1193">
        <v>1950</v>
      </c>
      <c r="C246" s="771">
        <f t="shared" si="58"/>
        <v>4051</v>
      </c>
      <c r="D246" s="771">
        <f t="shared" si="59"/>
        <v>1952</v>
      </c>
      <c r="E246" s="771">
        <f t="shared" si="60"/>
        <v>2099</v>
      </c>
      <c r="F246" s="859">
        <f t="shared" si="61"/>
        <v>4016</v>
      </c>
      <c r="G246" s="1189">
        <v>1936</v>
      </c>
      <c r="H246" s="1189">
        <v>2080</v>
      </c>
      <c r="I246" s="859">
        <f t="shared" si="62"/>
        <v>35</v>
      </c>
      <c r="J246" s="1195">
        <v>16</v>
      </c>
      <c r="K246" s="1195">
        <v>19</v>
      </c>
      <c r="L246" s="1195">
        <v>1644</v>
      </c>
      <c r="M246" s="835" t="s">
        <v>1826</v>
      </c>
      <c r="N246" s="1209"/>
    </row>
    <row r="247" spans="1:15" s="818" customFormat="1" ht="15.95" customHeight="1">
      <c r="A247" s="834" t="s">
        <v>1367</v>
      </c>
      <c r="B247" s="1193">
        <v>2187</v>
      </c>
      <c r="C247" s="771">
        <f t="shared" si="58"/>
        <v>4380</v>
      </c>
      <c r="D247" s="771">
        <f t="shared" si="59"/>
        <v>2108</v>
      </c>
      <c r="E247" s="771">
        <f t="shared" si="60"/>
        <v>2272</v>
      </c>
      <c r="F247" s="859">
        <f t="shared" si="61"/>
        <v>4338</v>
      </c>
      <c r="G247" s="1189">
        <v>2095</v>
      </c>
      <c r="H247" s="1189">
        <v>2243</v>
      </c>
      <c r="I247" s="859">
        <f t="shared" si="62"/>
        <v>42</v>
      </c>
      <c r="J247" s="1195">
        <v>13</v>
      </c>
      <c r="K247" s="1195">
        <v>29</v>
      </c>
      <c r="L247" s="1195">
        <v>1778</v>
      </c>
      <c r="M247" s="835" t="s">
        <v>570</v>
      </c>
      <c r="N247" s="1209"/>
    </row>
    <row r="248" spans="1:15" s="818" customFormat="1" ht="15.95" customHeight="1">
      <c r="A248" s="834" t="s">
        <v>1368</v>
      </c>
      <c r="B248" s="1193">
        <v>1405</v>
      </c>
      <c r="C248" s="771">
        <f t="shared" si="58"/>
        <v>2843</v>
      </c>
      <c r="D248" s="771">
        <f t="shared" si="59"/>
        <v>1386</v>
      </c>
      <c r="E248" s="771">
        <f t="shared" si="60"/>
        <v>1457</v>
      </c>
      <c r="F248" s="859">
        <f t="shared" si="61"/>
        <v>2811</v>
      </c>
      <c r="G248" s="1189">
        <v>1372</v>
      </c>
      <c r="H248" s="1189">
        <v>1439</v>
      </c>
      <c r="I248" s="859">
        <f t="shared" si="62"/>
        <v>32</v>
      </c>
      <c r="J248" s="1195">
        <v>14</v>
      </c>
      <c r="K248" s="1195">
        <v>18</v>
      </c>
      <c r="L248" s="1195">
        <v>1170</v>
      </c>
      <c r="M248" s="835" t="s">
        <v>571</v>
      </c>
      <c r="N248" s="1209"/>
    </row>
    <row r="249" spans="1:15" s="818" customFormat="1" ht="15.95" customHeight="1">
      <c r="A249" s="834" t="s">
        <v>1369</v>
      </c>
      <c r="B249" s="1193">
        <v>2187</v>
      </c>
      <c r="C249" s="771">
        <f t="shared" si="58"/>
        <v>4276</v>
      </c>
      <c r="D249" s="771">
        <f t="shared" si="59"/>
        <v>2068</v>
      </c>
      <c r="E249" s="771">
        <f t="shared" si="60"/>
        <v>2208</v>
      </c>
      <c r="F249" s="859">
        <f t="shared" si="61"/>
        <v>4229</v>
      </c>
      <c r="G249" s="1189">
        <v>2037</v>
      </c>
      <c r="H249" s="1189">
        <v>2192</v>
      </c>
      <c r="I249" s="859">
        <f t="shared" si="62"/>
        <v>47</v>
      </c>
      <c r="J249" s="1195">
        <v>31</v>
      </c>
      <c r="K249" s="1195">
        <v>16</v>
      </c>
      <c r="L249" s="1195">
        <v>1714</v>
      </c>
      <c r="M249" s="835" t="s">
        <v>572</v>
      </c>
      <c r="N249" s="1209"/>
    </row>
    <row r="250" spans="1:15" s="818" customFormat="1" ht="15.95" customHeight="1">
      <c r="A250" s="834" t="s">
        <v>1370</v>
      </c>
      <c r="B250" s="1193">
        <v>871</v>
      </c>
      <c r="C250" s="771">
        <f t="shared" si="58"/>
        <v>1834</v>
      </c>
      <c r="D250" s="771">
        <f t="shared" si="59"/>
        <v>920</v>
      </c>
      <c r="E250" s="771">
        <f t="shared" si="60"/>
        <v>914</v>
      </c>
      <c r="F250" s="859">
        <f t="shared" si="61"/>
        <v>1821</v>
      </c>
      <c r="G250" s="1189">
        <v>919</v>
      </c>
      <c r="H250" s="1189">
        <v>902</v>
      </c>
      <c r="I250" s="859">
        <f t="shared" si="62"/>
        <v>13</v>
      </c>
      <c r="J250" s="1195">
        <v>1</v>
      </c>
      <c r="K250" s="1195">
        <v>12</v>
      </c>
      <c r="L250" s="1195">
        <v>713</v>
      </c>
      <c r="M250" s="835" t="s">
        <v>573</v>
      </c>
      <c r="N250" s="1209"/>
    </row>
    <row r="251" spans="1:15" s="818" customFormat="1" ht="15.95" customHeight="1">
      <c r="A251" s="834" t="s">
        <v>1371</v>
      </c>
      <c r="B251" s="1193">
        <v>980</v>
      </c>
      <c r="C251" s="771">
        <f t="shared" si="58"/>
        <v>1967</v>
      </c>
      <c r="D251" s="771">
        <f t="shared" si="59"/>
        <v>964</v>
      </c>
      <c r="E251" s="771">
        <f t="shared" si="60"/>
        <v>1003</v>
      </c>
      <c r="F251" s="859">
        <f t="shared" si="61"/>
        <v>1946</v>
      </c>
      <c r="G251" s="1189">
        <v>960</v>
      </c>
      <c r="H251" s="1189">
        <v>986</v>
      </c>
      <c r="I251" s="859">
        <f t="shared" si="62"/>
        <v>21</v>
      </c>
      <c r="J251" s="1195">
        <v>4</v>
      </c>
      <c r="K251" s="1195">
        <v>17</v>
      </c>
      <c r="L251" s="1195">
        <v>751</v>
      </c>
      <c r="M251" s="835" t="s">
        <v>574</v>
      </c>
      <c r="N251" s="1209"/>
    </row>
    <row r="252" spans="1:15" s="818" customFormat="1" ht="15.95" customHeight="1">
      <c r="A252" s="834" t="s">
        <v>1372</v>
      </c>
      <c r="B252" s="1193">
        <v>1309</v>
      </c>
      <c r="C252" s="771">
        <f t="shared" si="58"/>
        <v>2775</v>
      </c>
      <c r="D252" s="771">
        <f t="shared" si="59"/>
        <v>1381</v>
      </c>
      <c r="E252" s="771">
        <f t="shared" si="60"/>
        <v>1394</v>
      </c>
      <c r="F252" s="859">
        <f t="shared" si="61"/>
        <v>2720</v>
      </c>
      <c r="G252" s="1189">
        <v>1363</v>
      </c>
      <c r="H252" s="1189">
        <v>1357</v>
      </c>
      <c r="I252" s="859">
        <f t="shared" si="62"/>
        <v>55</v>
      </c>
      <c r="J252" s="1195">
        <v>18</v>
      </c>
      <c r="K252" s="1195">
        <v>37</v>
      </c>
      <c r="L252" s="1195">
        <v>849</v>
      </c>
      <c r="M252" s="835" t="s">
        <v>575</v>
      </c>
      <c r="N252" s="1209"/>
    </row>
    <row r="253" spans="1:15" s="818" customFormat="1" ht="15.95" customHeight="1">
      <c r="A253" s="834" t="s">
        <v>1373</v>
      </c>
      <c r="B253" s="1193">
        <v>1320</v>
      </c>
      <c r="C253" s="771">
        <f t="shared" si="58"/>
        <v>2618</v>
      </c>
      <c r="D253" s="771">
        <f t="shared" si="59"/>
        <v>1304</v>
      </c>
      <c r="E253" s="771">
        <f t="shared" si="60"/>
        <v>1314</v>
      </c>
      <c r="F253" s="859">
        <f t="shared" si="61"/>
        <v>2581</v>
      </c>
      <c r="G253" s="1189">
        <v>1287</v>
      </c>
      <c r="H253" s="1189">
        <v>1294</v>
      </c>
      <c r="I253" s="859">
        <f t="shared" si="62"/>
        <v>37</v>
      </c>
      <c r="J253" s="1195">
        <v>17</v>
      </c>
      <c r="K253" s="1195">
        <v>20</v>
      </c>
      <c r="L253" s="1195">
        <v>922</v>
      </c>
      <c r="M253" s="835" t="s">
        <v>576</v>
      </c>
      <c r="N253" s="1209"/>
    </row>
    <row r="254" spans="1:15" s="818" customFormat="1" ht="15.95" customHeight="1">
      <c r="A254" s="834" t="s">
        <v>1374</v>
      </c>
      <c r="B254" s="1193">
        <v>1062</v>
      </c>
      <c r="C254" s="771">
        <f t="shared" si="58"/>
        <v>2190</v>
      </c>
      <c r="D254" s="771">
        <f t="shared" si="59"/>
        <v>1082</v>
      </c>
      <c r="E254" s="771">
        <f t="shared" si="60"/>
        <v>1108</v>
      </c>
      <c r="F254" s="859">
        <f t="shared" si="61"/>
        <v>2145</v>
      </c>
      <c r="G254" s="1189">
        <v>1062</v>
      </c>
      <c r="H254" s="1189">
        <v>1083</v>
      </c>
      <c r="I254" s="859">
        <f t="shared" si="62"/>
        <v>45</v>
      </c>
      <c r="J254" s="1195">
        <v>20</v>
      </c>
      <c r="K254" s="1195">
        <v>25</v>
      </c>
      <c r="L254" s="1195">
        <v>785</v>
      </c>
      <c r="M254" s="835" t="s">
        <v>577</v>
      </c>
      <c r="N254" s="1209"/>
    </row>
    <row r="255" spans="1:15" s="818" customFormat="1" ht="15.95" customHeight="1">
      <c r="A255" s="834" t="s">
        <v>1375</v>
      </c>
      <c r="B255" s="1193">
        <v>1412</v>
      </c>
      <c r="C255" s="771">
        <f t="shared" si="58"/>
        <v>2892</v>
      </c>
      <c r="D255" s="771">
        <f t="shared" si="59"/>
        <v>1419</v>
      </c>
      <c r="E255" s="771">
        <f t="shared" si="60"/>
        <v>1473</v>
      </c>
      <c r="F255" s="859">
        <f t="shared" si="61"/>
        <v>2848</v>
      </c>
      <c r="G255" s="1189">
        <v>1391</v>
      </c>
      <c r="H255" s="1189">
        <v>1457</v>
      </c>
      <c r="I255" s="859">
        <f t="shared" si="62"/>
        <v>44</v>
      </c>
      <c r="J255" s="1195">
        <v>28</v>
      </c>
      <c r="K255" s="1195">
        <v>16</v>
      </c>
      <c r="L255" s="1195">
        <v>997</v>
      </c>
      <c r="M255" s="835" t="s">
        <v>578</v>
      </c>
      <c r="N255" s="1209"/>
    </row>
    <row r="256" spans="1:15" s="818" customFormat="1" ht="15.95" customHeight="1" thickBot="1">
      <c r="A256" s="903" t="s">
        <v>1353</v>
      </c>
      <c r="B256" s="1193">
        <v>839</v>
      </c>
      <c r="C256" s="771">
        <f t="shared" si="58"/>
        <v>1620</v>
      </c>
      <c r="D256" s="771">
        <f t="shared" si="59"/>
        <v>818</v>
      </c>
      <c r="E256" s="771">
        <f t="shared" si="60"/>
        <v>802</v>
      </c>
      <c r="F256" s="859">
        <f t="shared" si="61"/>
        <v>1616</v>
      </c>
      <c r="G256" s="1189">
        <v>817</v>
      </c>
      <c r="H256" s="1189">
        <v>799</v>
      </c>
      <c r="I256" s="859">
        <f t="shared" si="62"/>
        <v>4</v>
      </c>
      <c r="J256" s="1195">
        <v>1</v>
      </c>
      <c r="K256" s="1195">
        <v>3</v>
      </c>
      <c r="L256" s="1195">
        <v>561</v>
      </c>
      <c r="M256" s="835" t="s">
        <v>557</v>
      </c>
      <c r="N256" s="1209"/>
    </row>
    <row r="257" spans="1:15" s="868" customFormat="1" ht="11.1" customHeight="1">
      <c r="A257" s="866" t="s">
        <v>1535</v>
      </c>
      <c r="B257" s="893"/>
      <c r="C257" s="893"/>
      <c r="D257" s="893"/>
      <c r="E257" s="893"/>
      <c r="F257" s="893"/>
      <c r="G257" s="1526" t="s">
        <v>1764</v>
      </c>
      <c r="H257" s="1526"/>
      <c r="I257" s="1526"/>
      <c r="J257" s="1526"/>
      <c r="K257" s="1526"/>
      <c r="L257" s="1526"/>
      <c r="M257" s="1526"/>
      <c r="O257" s="818"/>
    </row>
    <row r="258" spans="1:15" s="1009" customFormat="1" ht="14.1" customHeight="1">
      <c r="A258" s="987" t="s">
        <v>1677</v>
      </c>
      <c r="B258" s="1119"/>
      <c r="C258" s="1119"/>
      <c r="D258" s="1119"/>
      <c r="E258" s="1119"/>
      <c r="F258" s="1119"/>
      <c r="G258" s="1119"/>
      <c r="H258" s="1119"/>
      <c r="I258" s="1119"/>
      <c r="J258" s="1119"/>
      <c r="K258" s="1119"/>
      <c r="L258" s="1012"/>
      <c r="M258" s="1119" t="s">
        <v>1678</v>
      </c>
      <c r="O258" s="1010"/>
    </row>
    <row r="259" spans="1:15" s="870" customFormat="1" ht="14.1" customHeight="1">
      <c r="A259" s="836"/>
      <c r="B259" s="840"/>
      <c r="C259" s="840"/>
      <c r="D259" s="840"/>
      <c r="E259" s="840"/>
      <c r="F259" s="840"/>
      <c r="G259" s="840"/>
      <c r="H259" s="840"/>
      <c r="I259" s="840"/>
      <c r="J259" s="840"/>
      <c r="K259" s="840"/>
      <c r="L259" s="838"/>
      <c r="M259" s="840"/>
      <c r="O259" s="818"/>
    </row>
    <row r="260" spans="1:15" s="870" customFormat="1" ht="20.100000000000001" customHeight="1">
      <c r="A260" s="1527" t="s">
        <v>13</v>
      </c>
      <c r="B260" s="1527"/>
      <c r="C260" s="1527"/>
      <c r="D260" s="1527"/>
      <c r="E260" s="1527"/>
      <c r="F260" s="1527"/>
      <c r="G260" s="1547" t="s">
        <v>1752</v>
      </c>
      <c r="H260" s="1547"/>
      <c r="I260" s="1547"/>
      <c r="J260" s="1547"/>
      <c r="K260" s="1547"/>
      <c r="L260" s="1547"/>
      <c r="M260" s="1547"/>
      <c r="O260" s="818"/>
    </row>
    <row r="261" spans="1:15" s="841" customFormat="1" ht="24" customHeight="1">
      <c r="A261" s="842"/>
      <c r="B261" s="1120"/>
      <c r="C261" s="1120"/>
      <c r="D261" s="842"/>
      <c r="E261" s="842"/>
      <c r="F261" s="1120"/>
      <c r="G261" s="1542"/>
      <c r="H261" s="1542"/>
      <c r="I261" s="1542"/>
      <c r="J261" s="1542"/>
      <c r="K261" s="1542"/>
      <c r="L261" s="1542"/>
      <c r="M261" s="1542"/>
      <c r="O261" s="818"/>
    </row>
    <row r="262" spans="1:15" s="843" customFormat="1" ht="18" customHeight="1" thickBot="1">
      <c r="A262" s="807" t="s">
        <v>409</v>
      </c>
      <c r="B262" s="872"/>
      <c r="C262" s="873"/>
      <c r="D262" s="873"/>
      <c r="E262" s="873"/>
      <c r="F262" s="873"/>
      <c r="G262" s="873"/>
      <c r="H262" s="873"/>
      <c r="I262" s="873"/>
      <c r="J262" s="873"/>
      <c r="K262" s="873"/>
      <c r="L262" s="1543" t="s">
        <v>448</v>
      </c>
      <c r="M262" s="1543"/>
      <c r="O262" s="818"/>
    </row>
    <row r="263" spans="1:15" s="808" customFormat="1" ht="16.5" customHeight="1">
      <c r="A263" s="1535" t="s">
        <v>688</v>
      </c>
      <c r="B263" s="1538" t="s">
        <v>410</v>
      </c>
      <c r="C263" s="1544" t="s">
        <v>449</v>
      </c>
      <c r="D263" s="1545"/>
      <c r="E263" s="1545"/>
      <c r="F263" s="1545"/>
      <c r="G263" s="1545" t="s">
        <v>449</v>
      </c>
      <c r="H263" s="1545"/>
      <c r="I263" s="1545"/>
      <c r="J263" s="1545"/>
      <c r="K263" s="1548"/>
      <c r="L263" s="1531" t="s">
        <v>693</v>
      </c>
      <c r="M263" s="1528" t="s">
        <v>689</v>
      </c>
      <c r="O263" s="818"/>
    </row>
    <row r="264" spans="1:15" s="818" customFormat="1" ht="16.5" customHeight="1">
      <c r="A264" s="1536"/>
      <c r="B264" s="1539"/>
      <c r="C264" s="1521" t="s">
        <v>690</v>
      </c>
      <c r="D264" s="1523" t="s">
        <v>64</v>
      </c>
      <c r="E264" s="1524"/>
      <c r="F264" s="1521" t="s">
        <v>691</v>
      </c>
      <c r="G264" s="1523" t="s">
        <v>64</v>
      </c>
      <c r="H264" s="1524"/>
      <c r="I264" s="1521" t="s">
        <v>692</v>
      </c>
      <c r="J264" s="1523" t="s">
        <v>64</v>
      </c>
      <c r="K264" s="1524"/>
      <c r="L264" s="1532"/>
      <c r="M264" s="1529"/>
    </row>
    <row r="265" spans="1:15" s="818" customFormat="1" ht="26.45" customHeight="1">
      <c r="A265" s="1537"/>
      <c r="B265" s="1540"/>
      <c r="C265" s="1522"/>
      <c r="D265" s="844" t="s">
        <v>411</v>
      </c>
      <c r="E265" s="844" t="s">
        <v>412</v>
      </c>
      <c r="F265" s="1525"/>
      <c r="G265" s="845" t="s">
        <v>411</v>
      </c>
      <c r="H265" s="844" t="s">
        <v>412</v>
      </c>
      <c r="I265" s="1525"/>
      <c r="J265" s="844" t="s">
        <v>411</v>
      </c>
      <c r="K265" s="844" t="s">
        <v>412</v>
      </c>
      <c r="L265" s="1533"/>
      <c r="M265" s="1530"/>
    </row>
    <row r="266" spans="1:15" s="818" customFormat="1" ht="15" customHeight="1">
      <c r="A266" s="875" t="s">
        <v>1376</v>
      </c>
      <c r="B266" s="1202">
        <v>1458</v>
      </c>
      <c r="C266" s="771">
        <f t="shared" ref="C266:C276" si="63">SUM(D266:E266)</f>
        <v>2865</v>
      </c>
      <c r="D266" s="771">
        <f t="shared" ref="D266:D276" si="64">G266+J266</f>
        <v>1361</v>
      </c>
      <c r="E266" s="771">
        <f t="shared" ref="E266:E276" si="65">H266+K266</f>
        <v>1504</v>
      </c>
      <c r="F266" s="859">
        <f t="shared" ref="F266:F276" si="66">SUM(G266:H266)</f>
        <v>2847</v>
      </c>
      <c r="G266" s="1200">
        <v>1355</v>
      </c>
      <c r="H266" s="1200">
        <v>1492</v>
      </c>
      <c r="I266" s="859">
        <f t="shared" ref="I266:I276" si="67">SUM(J266:K266)</f>
        <v>18</v>
      </c>
      <c r="J266" s="1201">
        <v>6</v>
      </c>
      <c r="K266" s="1201">
        <v>12</v>
      </c>
      <c r="L266" s="1195">
        <v>1062</v>
      </c>
      <c r="M266" s="876" t="s">
        <v>1162</v>
      </c>
      <c r="N266" s="1209"/>
    </row>
    <row r="267" spans="1:15" s="818" customFormat="1" ht="15" customHeight="1">
      <c r="A267" s="834" t="s">
        <v>1377</v>
      </c>
      <c r="B267" s="1193">
        <v>852</v>
      </c>
      <c r="C267" s="771">
        <f t="shared" si="63"/>
        <v>1586</v>
      </c>
      <c r="D267" s="771">
        <f t="shared" si="64"/>
        <v>755</v>
      </c>
      <c r="E267" s="771">
        <f t="shared" si="65"/>
        <v>831</v>
      </c>
      <c r="F267" s="859">
        <f t="shared" si="66"/>
        <v>1573</v>
      </c>
      <c r="G267" s="1189">
        <v>752</v>
      </c>
      <c r="H267" s="1189">
        <v>821</v>
      </c>
      <c r="I267" s="859">
        <f t="shared" si="67"/>
        <v>13</v>
      </c>
      <c r="J267" s="1195">
        <v>3</v>
      </c>
      <c r="K267" s="1195">
        <v>10</v>
      </c>
      <c r="L267" s="1195">
        <v>746</v>
      </c>
      <c r="M267" s="835" t="s">
        <v>1161</v>
      </c>
      <c r="N267" s="1209"/>
    </row>
    <row r="268" spans="1:15" s="818" customFormat="1" ht="15" customHeight="1">
      <c r="A268" s="834" t="s">
        <v>1378</v>
      </c>
      <c r="B268" s="1193">
        <v>1195</v>
      </c>
      <c r="C268" s="771">
        <f t="shared" si="63"/>
        <v>2281</v>
      </c>
      <c r="D268" s="771">
        <f t="shared" si="64"/>
        <v>1073</v>
      </c>
      <c r="E268" s="771">
        <f t="shared" si="65"/>
        <v>1208</v>
      </c>
      <c r="F268" s="859">
        <f t="shared" si="66"/>
        <v>2270</v>
      </c>
      <c r="G268" s="1189">
        <v>1070</v>
      </c>
      <c r="H268" s="1189">
        <v>1200</v>
      </c>
      <c r="I268" s="859">
        <f t="shared" si="67"/>
        <v>11</v>
      </c>
      <c r="J268" s="1195">
        <v>3</v>
      </c>
      <c r="K268" s="1195">
        <v>8</v>
      </c>
      <c r="L268" s="1195">
        <v>1040</v>
      </c>
      <c r="M268" s="835" t="s">
        <v>579</v>
      </c>
      <c r="N268" s="1209"/>
    </row>
    <row r="269" spans="1:15" s="818" customFormat="1" ht="15" customHeight="1">
      <c r="A269" s="834" t="s">
        <v>1379</v>
      </c>
      <c r="B269" s="1193">
        <v>1148</v>
      </c>
      <c r="C269" s="771">
        <f t="shared" si="63"/>
        <v>2162</v>
      </c>
      <c r="D269" s="771">
        <f t="shared" si="64"/>
        <v>1025</v>
      </c>
      <c r="E269" s="771">
        <f t="shared" si="65"/>
        <v>1137</v>
      </c>
      <c r="F269" s="859">
        <f t="shared" si="66"/>
        <v>2150</v>
      </c>
      <c r="G269" s="1189">
        <v>1018</v>
      </c>
      <c r="H269" s="1189">
        <v>1132</v>
      </c>
      <c r="I269" s="859">
        <f t="shared" si="67"/>
        <v>12</v>
      </c>
      <c r="J269" s="1195">
        <v>7</v>
      </c>
      <c r="K269" s="1195">
        <v>5</v>
      </c>
      <c r="L269" s="1195">
        <v>1002</v>
      </c>
      <c r="M269" s="835" t="s">
        <v>580</v>
      </c>
      <c r="N269" s="1209"/>
    </row>
    <row r="270" spans="1:15" s="818" customFormat="1" ht="15" customHeight="1">
      <c r="A270" s="834" t="s">
        <v>1354</v>
      </c>
      <c r="B270" s="1193">
        <v>490</v>
      </c>
      <c r="C270" s="771">
        <f t="shared" si="63"/>
        <v>855</v>
      </c>
      <c r="D270" s="771">
        <f t="shared" si="64"/>
        <v>418</v>
      </c>
      <c r="E270" s="771">
        <f t="shared" si="65"/>
        <v>437</v>
      </c>
      <c r="F270" s="859">
        <f t="shared" si="66"/>
        <v>843</v>
      </c>
      <c r="G270" s="1189">
        <v>412</v>
      </c>
      <c r="H270" s="1189">
        <v>431</v>
      </c>
      <c r="I270" s="859">
        <f t="shared" si="67"/>
        <v>12</v>
      </c>
      <c r="J270" s="1195">
        <v>6</v>
      </c>
      <c r="K270" s="1195">
        <v>6</v>
      </c>
      <c r="L270" s="1195">
        <v>341</v>
      </c>
      <c r="M270" s="835" t="s">
        <v>558</v>
      </c>
      <c r="N270" s="1209"/>
    </row>
    <row r="271" spans="1:15" s="818" customFormat="1" ht="15" customHeight="1">
      <c r="A271" s="834" t="s">
        <v>1380</v>
      </c>
      <c r="B271" s="1193">
        <v>5223</v>
      </c>
      <c r="C271" s="771">
        <f t="shared" si="63"/>
        <v>12560</v>
      </c>
      <c r="D271" s="771">
        <f t="shared" si="64"/>
        <v>6085</v>
      </c>
      <c r="E271" s="771">
        <f t="shared" si="65"/>
        <v>6475</v>
      </c>
      <c r="F271" s="859">
        <f t="shared" si="66"/>
        <v>12492</v>
      </c>
      <c r="G271" s="1189">
        <v>6063</v>
      </c>
      <c r="H271" s="1189">
        <v>6429</v>
      </c>
      <c r="I271" s="859">
        <f t="shared" si="67"/>
        <v>68</v>
      </c>
      <c r="J271" s="1195">
        <v>22</v>
      </c>
      <c r="K271" s="1195">
        <v>46</v>
      </c>
      <c r="L271" s="1195">
        <v>2235</v>
      </c>
      <c r="M271" s="835" t="s">
        <v>581</v>
      </c>
      <c r="N271" s="1209"/>
    </row>
    <row r="272" spans="1:15" s="818" customFormat="1" ht="15" customHeight="1">
      <c r="A272" s="834" t="s">
        <v>1381</v>
      </c>
      <c r="B272" s="1193">
        <v>4201</v>
      </c>
      <c r="C272" s="771">
        <f t="shared" si="63"/>
        <v>9710</v>
      </c>
      <c r="D272" s="771">
        <f t="shared" si="64"/>
        <v>4824</v>
      </c>
      <c r="E272" s="771">
        <f t="shared" si="65"/>
        <v>4886</v>
      </c>
      <c r="F272" s="859">
        <f t="shared" si="66"/>
        <v>9635</v>
      </c>
      <c r="G272" s="1189">
        <v>4797</v>
      </c>
      <c r="H272" s="1189">
        <v>4838</v>
      </c>
      <c r="I272" s="859">
        <f t="shared" si="67"/>
        <v>75</v>
      </c>
      <c r="J272" s="1195">
        <v>27</v>
      </c>
      <c r="K272" s="1195">
        <v>48</v>
      </c>
      <c r="L272" s="1195">
        <v>1500</v>
      </c>
      <c r="M272" s="835" t="s">
        <v>810</v>
      </c>
      <c r="N272" s="1209"/>
    </row>
    <row r="273" spans="1:15" s="818" customFormat="1" ht="15" customHeight="1">
      <c r="A273" s="834" t="s">
        <v>1382</v>
      </c>
      <c r="B273" s="1193">
        <v>3536</v>
      </c>
      <c r="C273" s="771">
        <f t="shared" si="63"/>
        <v>7854</v>
      </c>
      <c r="D273" s="771">
        <f t="shared" si="64"/>
        <v>3773</v>
      </c>
      <c r="E273" s="771">
        <f t="shared" si="65"/>
        <v>4081</v>
      </c>
      <c r="F273" s="859">
        <f t="shared" si="66"/>
        <v>7803</v>
      </c>
      <c r="G273" s="1189">
        <v>3755</v>
      </c>
      <c r="H273" s="1189">
        <v>4048</v>
      </c>
      <c r="I273" s="859">
        <f t="shared" si="67"/>
        <v>51</v>
      </c>
      <c r="J273" s="1195">
        <v>18</v>
      </c>
      <c r="K273" s="1195">
        <v>33</v>
      </c>
      <c r="L273" s="1195">
        <v>1657</v>
      </c>
      <c r="M273" s="835" t="s">
        <v>582</v>
      </c>
      <c r="N273" s="1209"/>
    </row>
    <row r="274" spans="1:15" s="818" customFormat="1" ht="15" customHeight="1">
      <c r="A274" s="834" t="s">
        <v>1383</v>
      </c>
      <c r="B274" s="1193">
        <v>3718</v>
      </c>
      <c r="C274" s="771">
        <f t="shared" si="63"/>
        <v>8625</v>
      </c>
      <c r="D274" s="771">
        <f t="shared" si="64"/>
        <v>4254</v>
      </c>
      <c r="E274" s="771">
        <f t="shared" si="65"/>
        <v>4371</v>
      </c>
      <c r="F274" s="859">
        <f t="shared" si="66"/>
        <v>8513</v>
      </c>
      <c r="G274" s="1189">
        <v>4174</v>
      </c>
      <c r="H274" s="1189">
        <v>4339</v>
      </c>
      <c r="I274" s="859">
        <f t="shared" si="67"/>
        <v>112</v>
      </c>
      <c r="J274" s="1195">
        <v>80</v>
      </c>
      <c r="K274" s="1195">
        <v>32</v>
      </c>
      <c r="L274" s="1195">
        <v>1741</v>
      </c>
      <c r="M274" s="835" t="s">
        <v>583</v>
      </c>
      <c r="N274" s="1209"/>
    </row>
    <row r="275" spans="1:15" s="818" customFormat="1" ht="15" customHeight="1">
      <c r="A275" s="834" t="s">
        <v>1384</v>
      </c>
      <c r="B275" s="1193">
        <v>1750</v>
      </c>
      <c r="C275" s="771">
        <f t="shared" si="63"/>
        <v>4019</v>
      </c>
      <c r="D275" s="771">
        <f t="shared" si="64"/>
        <v>1975</v>
      </c>
      <c r="E275" s="771">
        <f t="shared" si="65"/>
        <v>2044</v>
      </c>
      <c r="F275" s="859">
        <f t="shared" si="66"/>
        <v>3979</v>
      </c>
      <c r="G275" s="1189">
        <v>1965</v>
      </c>
      <c r="H275" s="1189">
        <v>2014</v>
      </c>
      <c r="I275" s="859">
        <f t="shared" si="67"/>
        <v>40</v>
      </c>
      <c r="J275" s="1195">
        <v>10</v>
      </c>
      <c r="K275" s="1195">
        <v>30</v>
      </c>
      <c r="L275" s="1195">
        <v>994</v>
      </c>
      <c r="M275" s="835" t="s">
        <v>584</v>
      </c>
      <c r="N275" s="1209"/>
    </row>
    <row r="276" spans="1:15" s="818" customFormat="1" ht="15" customHeight="1">
      <c r="A276" s="834" t="s">
        <v>1385</v>
      </c>
      <c r="B276" s="1193">
        <v>3719</v>
      </c>
      <c r="C276" s="771">
        <f t="shared" si="63"/>
        <v>9315</v>
      </c>
      <c r="D276" s="771">
        <f t="shared" si="64"/>
        <v>4637</v>
      </c>
      <c r="E276" s="771">
        <f t="shared" si="65"/>
        <v>4678</v>
      </c>
      <c r="F276" s="859">
        <f t="shared" si="66"/>
        <v>9266</v>
      </c>
      <c r="G276" s="1189">
        <v>4616</v>
      </c>
      <c r="H276" s="1189">
        <v>4650</v>
      </c>
      <c r="I276" s="859">
        <f t="shared" si="67"/>
        <v>49</v>
      </c>
      <c r="J276" s="1195">
        <v>21</v>
      </c>
      <c r="K276" s="1195">
        <v>28</v>
      </c>
      <c r="L276" s="1195">
        <v>1422</v>
      </c>
      <c r="M276" s="835" t="s">
        <v>585</v>
      </c>
      <c r="N276" s="1209"/>
    </row>
    <row r="277" spans="1:15" s="850" customFormat="1" ht="15" customHeight="1">
      <c r="A277" s="834"/>
      <c r="B277" s="858"/>
      <c r="C277" s="771"/>
      <c r="D277" s="771"/>
      <c r="E277" s="771"/>
      <c r="F277" s="877"/>
      <c r="G277" s="877"/>
      <c r="H277" s="877"/>
      <c r="I277" s="794"/>
      <c r="J277" s="859"/>
      <c r="K277" s="859"/>
      <c r="L277" s="881"/>
      <c r="M277" s="884"/>
      <c r="O277" s="818"/>
    </row>
    <row r="278" spans="1:15" s="818" customFormat="1" ht="15" customHeight="1">
      <c r="A278" s="860" t="s">
        <v>151</v>
      </c>
      <c r="B278" s="855">
        <f>SUM(B280:B293)</f>
        <v>34555</v>
      </c>
      <c r="C278" s="815">
        <f>D278+E278</f>
        <v>73926</v>
      </c>
      <c r="D278" s="815">
        <f>G278+J278</f>
        <v>36201</v>
      </c>
      <c r="E278" s="815">
        <f>H278+K278</f>
        <v>37725</v>
      </c>
      <c r="F278" s="878">
        <f>SUM(G278:H278)</f>
        <v>73294</v>
      </c>
      <c r="G278" s="878">
        <f>SUM(G280:G293)</f>
        <v>35907</v>
      </c>
      <c r="H278" s="878">
        <f>SUM(H280:H293)</f>
        <v>37387</v>
      </c>
      <c r="I278" s="796">
        <f>SUM(J278:K278)</f>
        <v>632</v>
      </c>
      <c r="J278" s="861">
        <f>SUM(J280:J293)</f>
        <v>294</v>
      </c>
      <c r="K278" s="861">
        <f>SUM(K280:K293)</f>
        <v>338</v>
      </c>
      <c r="L278" s="892">
        <f>SUM(L280:L293)</f>
        <v>19877</v>
      </c>
      <c r="M278" s="880" t="s">
        <v>1827</v>
      </c>
    </row>
    <row r="279" spans="1:15" s="818" customFormat="1" ht="15" customHeight="1">
      <c r="A279" s="834"/>
      <c r="B279" s="858"/>
      <c r="C279" s="771"/>
      <c r="D279" s="771"/>
      <c r="E279" s="771"/>
      <c r="F279" s="877"/>
      <c r="G279" s="877"/>
      <c r="H279" s="877"/>
      <c r="I279" s="794"/>
      <c r="J279" s="859"/>
      <c r="K279" s="859"/>
      <c r="L279" s="881"/>
      <c r="M279" s="835"/>
    </row>
    <row r="280" spans="1:15" s="818" customFormat="1" ht="15" customHeight="1">
      <c r="A280" s="834" t="s">
        <v>1386</v>
      </c>
      <c r="B280" s="1193">
        <v>3586</v>
      </c>
      <c r="C280" s="771">
        <f t="shared" ref="C280:C293" si="68">SUM(D280:E280)</f>
        <v>7214</v>
      </c>
      <c r="D280" s="771">
        <f t="shared" ref="D280:D293" si="69">G280+J280</f>
        <v>3474</v>
      </c>
      <c r="E280" s="771">
        <f t="shared" ref="E280:E293" si="70">H280+K280</f>
        <v>3740</v>
      </c>
      <c r="F280" s="859">
        <f t="shared" ref="F280:F293" si="71">SUM(G280:H280)</f>
        <v>7172</v>
      </c>
      <c r="G280" s="1189">
        <v>3466</v>
      </c>
      <c r="H280" s="1189">
        <v>3706</v>
      </c>
      <c r="I280" s="859">
        <f t="shared" ref="I280:I293" si="72">SUM(J280:K280)</f>
        <v>42</v>
      </c>
      <c r="J280" s="1195">
        <v>8</v>
      </c>
      <c r="K280" s="1195">
        <v>34</v>
      </c>
      <c r="L280" s="1195">
        <v>2388</v>
      </c>
      <c r="M280" s="835" t="s">
        <v>187</v>
      </c>
      <c r="N280" s="1209"/>
    </row>
    <row r="281" spans="1:15" s="818" customFormat="1" ht="15" customHeight="1">
      <c r="A281" s="834" t="s">
        <v>1387</v>
      </c>
      <c r="B281" s="1193">
        <v>2203</v>
      </c>
      <c r="C281" s="771">
        <f t="shared" si="68"/>
        <v>4130</v>
      </c>
      <c r="D281" s="771">
        <f t="shared" si="69"/>
        <v>1999</v>
      </c>
      <c r="E281" s="771">
        <f t="shared" si="70"/>
        <v>2131</v>
      </c>
      <c r="F281" s="859">
        <f t="shared" si="71"/>
        <v>4097</v>
      </c>
      <c r="G281" s="1189">
        <v>1987</v>
      </c>
      <c r="H281" s="1189">
        <v>2110</v>
      </c>
      <c r="I281" s="859">
        <f t="shared" si="72"/>
        <v>33</v>
      </c>
      <c r="J281" s="1195">
        <v>12</v>
      </c>
      <c r="K281" s="1195">
        <v>21</v>
      </c>
      <c r="L281" s="1195">
        <v>1710</v>
      </c>
      <c r="M281" s="835" t="s">
        <v>586</v>
      </c>
      <c r="N281" s="1209"/>
    </row>
    <row r="282" spans="1:15" s="818" customFormat="1" ht="15" customHeight="1">
      <c r="A282" s="834" t="s">
        <v>1388</v>
      </c>
      <c r="B282" s="1193">
        <v>1343</v>
      </c>
      <c r="C282" s="771">
        <f t="shared" si="68"/>
        <v>2446</v>
      </c>
      <c r="D282" s="771">
        <f t="shared" si="69"/>
        <v>1267</v>
      </c>
      <c r="E282" s="771">
        <f t="shared" si="70"/>
        <v>1179</v>
      </c>
      <c r="F282" s="859">
        <f t="shared" si="71"/>
        <v>2418</v>
      </c>
      <c r="G282" s="1189">
        <v>1259</v>
      </c>
      <c r="H282" s="1189">
        <v>1159</v>
      </c>
      <c r="I282" s="859">
        <f t="shared" si="72"/>
        <v>28</v>
      </c>
      <c r="J282" s="1195">
        <v>8</v>
      </c>
      <c r="K282" s="1195">
        <v>20</v>
      </c>
      <c r="L282" s="1195">
        <v>973</v>
      </c>
      <c r="M282" s="835" t="s">
        <v>587</v>
      </c>
      <c r="N282" s="1209"/>
    </row>
    <row r="283" spans="1:15" s="818" customFormat="1" ht="15" customHeight="1">
      <c r="A283" s="834" t="s">
        <v>1389</v>
      </c>
      <c r="B283" s="1193">
        <v>1643</v>
      </c>
      <c r="C283" s="771">
        <f t="shared" si="68"/>
        <v>3274</v>
      </c>
      <c r="D283" s="771">
        <f t="shared" si="69"/>
        <v>1634</v>
      </c>
      <c r="E283" s="771">
        <f t="shared" si="70"/>
        <v>1640</v>
      </c>
      <c r="F283" s="859">
        <f t="shared" si="71"/>
        <v>3226</v>
      </c>
      <c r="G283" s="1189">
        <v>1598</v>
      </c>
      <c r="H283" s="1189">
        <v>1628</v>
      </c>
      <c r="I283" s="859">
        <f t="shared" si="72"/>
        <v>48</v>
      </c>
      <c r="J283" s="1195">
        <v>36</v>
      </c>
      <c r="K283" s="1195">
        <v>12</v>
      </c>
      <c r="L283" s="1195">
        <v>1317</v>
      </c>
      <c r="M283" s="835" t="s">
        <v>588</v>
      </c>
      <c r="N283" s="1209"/>
    </row>
    <row r="284" spans="1:15" s="818" customFormat="1" ht="15" customHeight="1">
      <c r="A284" s="834" t="s">
        <v>1390</v>
      </c>
      <c r="B284" s="1193">
        <v>1405</v>
      </c>
      <c r="C284" s="771">
        <f t="shared" si="68"/>
        <v>2566</v>
      </c>
      <c r="D284" s="771">
        <f t="shared" si="69"/>
        <v>1245</v>
      </c>
      <c r="E284" s="771">
        <f t="shared" si="70"/>
        <v>1321</v>
      </c>
      <c r="F284" s="859">
        <f t="shared" si="71"/>
        <v>2548</v>
      </c>
      <c r="G284" s="1189">
        <v>1233</v>
      </c>
      <c r="H284" s="1189">
        <v>1315</v>
      </c>
      <c r="I284" s="859">
        <f t="shared" si="72"/>
        <v>18</v>
      </c>
      <c r="J284" s="1195">
        <v>12</v>
      </c>
      <c r="K284" s="1195">
        <v>6</v>
      </c>
      <c r="L284" s="1195">
        <v>870</v>
      </c>
      <c r="M284" s="835" t="s">
        <v>589</v>
      </c>
      <c r="N284" s="1209"/>
    </row>
    <row r="285" spans="1:15" s="818" customFormat="1" ht="15" customHeight="1">
      <c r="A285" s="834" t="s">
        <v>1391</v>
      </c>
      <c r="B285" s="1193">
        <v>1520</v>
      </c>
      <c r="C285" s="771">
        <f t="shared" si="68"/>
        <v>2905</v>
      </c>
      <c r="D285" s="771">
        <f t="shared" si="69"/>
        <v>1433</v>
      </c>
      <c r="E285" s="771">
        <f t="shared" si="70"/>
        <v>1472</v>
      </c>
      <c r="F285" s="859">
        <f t="shared" si="71"/>
        <v>2871</v>
      </c>
      <c r="G285" s="1189">
        <v>1421</v>
      </c>
      <c r="H285" s="1189">
        <v>1450</v>
      </c>
      <c r="I285" s="859">
        <f t="shared" si="72"/>
        <v>34</v>
      </c>
      <c r="J285" s="1195">
        <v>12</v>
      </c>
      <c r="K285" s="1195">
        <v>22</v>
      </c>
      <c r="L285" s="1195">
        <v>1240</v>
      </c>
      <c r="M285" s="835" t="s">
        <v>590</v>
      </c>
      <c r="N285" s="1209"/>
    </row>
    <row r="286" spans="1:15" s="818" customFormat="1" ht="15" customHeight="1">
      <c r="A286" s="834" t="s">
        <v>1392</v>
      </c>
      <c r="B286" s="1193">
        <v>1028</v>
      </c>
      <c r="C286" s="771">
        <f t="shared" si="68"/>
        <v>1970</v>
      </c>
      <c r="D286" s="771">
        <f t="shared" si="69"/>
        <v>979</v>
      </c>
      <c r="E286" s="771">
        <f t="shared" si="70"/>
        <v>991</v>
      </c>
      <c r="F286" s="859">
        <f t="shared" si="71"/>
        <v>1937</v>
      </c>
      <c r="G286" s="1189">
        <v>973</v>
      </c>
      <c r="H286" s="1189">
        <v>964</v>
      </c>
      <c r="I286" s="859">
        <f t="shared" si="72"/>
        <v>33</v>
      </c>
      <c r="J286" s="1195">
        <v>6</v>
      </c>
      <c r="K286" s="1195">
        <v>27</v>
      </c>
      <c r="L286" s="1195">
        <v>710</v>
      </c>
      <c r="M286" s="835" t="s">
        <v>591</v>
      </c>
      <c r="N286" s="1209"/>
    </row>
    <row r="287" spans="1:15" s="818" customFormat="1" ht="15" customHeight="1">
      <c r="A287" s="834" t="s">
        <v>1393</v>
      </c>
      <c r="B287" s="1193">
        <v>2057</v>
      </c>
      <c r="C287" s="771">
        <f t="shared" si="68"/>
        <v>3793</v>
      </c>
      <c r="D287" s="771">
        <f t="shared" si="69"/>
        <v>1826</v>
      </c>
      <c r="E287" s="771">
        <f t="shared" si="70"/>
        <v>1967</v>
      </c>
      <c r="F287" s="859">
        <f t="shared" si="71"/>
        <v>3718</v>
      </c>
      <c r="G287" s="1189">
        <v>1770</v>
      </c>
      <c r="H287" s="1189">
        <v>1948</v>
      </c>
      <c r="I287" s="859">
        <f t="shared" si="72"/>
        <v>75</v>
      </c>
      <c r="J287" s="1195">
        <v>56</v>
      </c>
      <c r="K287" s="1195">
        <v>19</v>
      </c>
      <c r="L287" s="1195">
        <v>1536</v>
      </c>
      <c r="M287" s="835" t="s">
        <v>592</v>
      </c>
      <c r="N287" s="1209"/>
    </row>
    <row r="288" spans="1:15" s="818" customFormat="1" ht="15" customHeight="1">
      <c r="A288" s="834" t="s">
        <v>1394</v>
      </c>
      <c r="B288" s="1193">
        <v>1478</v>
      </c>
      <c r="C288" s="771">
        <f t="shared" si="68"/>
        <v>2672</v>
      </c>
      <c r="D288" s="771">
        <f t="shared" si="69"/>
        <v>1233</v>
      </c>
      <c r="E288" s="771">
        <f t="shared" si="70"/>
        <v>1439</v>
      </c>
      <c r="F288" s="859">
        <f t="shared" si="71"/>
        <v>2638</v>
      </c>
      <c r="G288" s="1189">
        <v>1215</v>
      </c>
      <c r="H288" s="1189">
        <v>1423</v>
      </c>
      <c r="I288" s="859">
        <f t="shared" si="72"/>
        <v>34</v>
      </c>
      <c r="J288" s="1195">
        <v>18</v>
      </c>
      <c r="K288" s="1195">
        <v>16</v>
      </c>
      <c r="L288" s="1195">
        <v>1088</v>
      </c>
      <c r="M288" s="835" t="s">
        <v>593</v>
      </c>
      <c r="N288" s="1209"/>
    </row>
    <row r="289" spans="1:15" s="818" customFormat="1" ht="15" customHeight="1">
      <c r="A289" s="834" t="s">
        <v>1395</v>
      </c>
      <c r="B289" s="1193">
        <v>2638</v>
      </c>
      <c r="C289" s="771">
        <f t="shared" si="68"/>
        <v>5701</v>
      </c>
      <c r="D289" s="771">
        <f t="shared" si="69"/>
        <v>2800</v>
      </c>
      <c r="E289" s="771">
        <f t="shared" si="70"/>
        <v>2901</v>
      </c>
      <c r="F289" s="859">
        <f t="shared" si="71"/>
        <v>5667</v>
      </c>
      <c r="G289" s="1189">
        <v>2783</v>
      </c>
      <c r="H289" s="1189">
        <v>2884</v>
      </c>
      <c r="I289" s="859">
        <f t="shared" si="72"/>
        <v>34</v>
      </c>
      <c r="J289" s="1195">
        <v>17</v>
      </c>
      <c r="K289" s="1195">
        <v>17</v>
      </c>
      <c r="L289" s="1195">
        <v>1470</v>
      </c>
      <c r="M289" s="835" t="s">
        <v>811</v>
      </c>
      <c r="N289" s="1209"/>
    </row>
    <row r="290" spans="1:15" s="818" customFormat="1" ht="15" customHeight="1">
      <c r="A290" s="834" t="s">
        <v>1396</v>
      </c>
      <c r="B290" s="1193">
        <v>3580</v>
      </c>
      <c r="C290" s="771">
        <f t="shared" si="68"/>
        <v>7659</v>
      </c>
      <c r="D290" s="771">
        <f t="shared" si="69"/>
        <v>3695</v>
      </c>
      <c r="E290" s="771">
        <f t="shared" si="70"/>
        <v>3964</v>
      </c>
      <c r="F290" s="859">
        <f t="shared" si="71"/>
        <v>7603</v>
      </c>
      <c r="G290" s="1189">
        <v>3674</v>
      </c>
      <c r="H290" s="1189">
        <v>3929</v>
      </c>
      <c r="I290" s="859">
        <f t="shared" si="72"/>
        <v>56</v>
      </c>
      <c r="J290" s="1195">
        <v>21</v>
      </c>
      <c r="K290" s="1195">
        <v>35</v>
      </c>
      <c r="L290" s="1195">
        <v>1826</v>
      </c>
      <c r="M290" s="835" t="s">
        <v>812</v>
      </c>
      <c r="N290" s="1209"/>
    </row>
    <row r="291" spans="1:15" s="818" customFormat="1" ht="15" customHeight="1">
      <c r="A291" s="834" t="s">
        <v>1397</v>
      </c>
      <c r="B291" s="1193">
        <v>4038</v>
      </c>
      <c r="C291" s="771">
        <f t="shared" si="68"/>
        <v>9736</v>
      </c>
      <c r="D291" s="771">
        <f t="shared" si="69"/>
        <v>4823</v>
      </c>
      <c r="E291" s="771">
        <f t="shared" si="70"/>
        <v>4913</v>
      </c>
      <c r="F291" s="859">
        <f t="shared" si="71"/>
        <v>9673</v>
      </c>
      <c r="G291" s="1189">
        <v>4807</v>
      </c>
      <c r="H291" s="1189">
        <v>4866</v>
      </c>
      <c r="I291" s="859">
        <f t="shared" si="72"/>
        <v>63</v>
      </c>
      <c r="J291" s="1195">
        <v>16</v>
      </c>
      <c r="K291" s="1195">
        <v>47</v>
      </c>
      <c r="L291" s="1195">
        <v>1892</v>
      </c>
      <c r="M291" s="835" t="s">
        <v>813</v>
      </c>
      <c r="N291" s="1209"/>
    </row>
    <row r="292" spans="1:15" s="818" customFormat="1" ht="15" customHeight="1">
      <c r="A292" s="834" t="s">
        <v>1398</v>
      </c>
      <c r="B292" s="1193">
        <v>1673</v>
      </c>
      <c r="C292" s="771">
        <f t="shared" si="68"/>
        <v>3315</v>
      </c>
      <c r="D292" s="771">
        <f t="shared" si="69"/>
        <v>1665</v>
      </c>
      <c r="E292" s="771">
        <f t="shared" si="70"/>
        <v>1650</v>
      </c>
      <c r="F292" s="859">
        <f t="shared" si="71"/>
        <v>3257</v>
      </c>
      <c r="G292" s="1189">
        <v>1616</v>
      </c>
      <c r="H292" s="1189">
        <v>1641</v>
      </c>
      <c r="I292" s="859">
        <f t="shared" si="72"/>
        <v>58</v>
      </c>
      <c r="J292" s="1195">
        <v>49</v>
      </c>
      <c r="K292" s="1195">
        <v>9</v>
      </c>
      <c r="L292" s="1195">
        <v>1133</v>
      </c>
      <c r="M292" s="835" t="s">
        <v>814</v>
      </c>
      <c r="N292" s="1209"/>
    </row>
    <row r="293" spans="1:15" s="818" customFormat="1" ht="15" customHeight="1">
      <c r="A293" s="834" t="s">
        <v>1399</v>
      </c>
      <c r="B293" s="1193">
        <v>6363</v>
      </c>
      <c r="C293" s="771">
        <f t="shared" si="68"/>
        <v>16545</v>
      </c>
      <c r="D293" s="771">
        <f t="shared" si="69"/>
        <v>8128</v>
      </c>
      <c r="E293" s="771">
        <f t="shared" si="70"/>
        <v>8417</v>
      </c>
      <c r="F293" s="859">
        <f t="shared" si="71"/>
        <v>16469</v>
      </c>
      <c r="G293" s="1189">
        <v>8105</v>
      </c>
      <c r="H293" s="1189">
        <v>8364</v>
      </c>
      <c r="I293" s="859">
        <f t="shared" si="72"/>
        <v>76</v>
      </c>
      <c r="J293" s="1195">
        <v>23</v>
      </c>
      <c r="K293" s="1195">
        <v>53</v>
      </c>
      <c r="L293" s="1195">
        <v>1724</v>
      </c>
      <c r="M293" s="835" t="s">
        <v>815</v>
      </c>
      <c r="N293" s="1209"/>
    </row>
    <row r="294" spans="1:15" s="850" customFormat="1" ht="15.2" customHeight="1">
      <c r="A294" s="834"/>
      <c r="B294" s="858"/>
      <c r="C294" s="771"/>
      <c r="D294" s="771"/>
      <c r="E294" s="771"/>
      <c r="F294" s="877"/>
      <c r="G294" s="877"/>
      <c r="H294" s="877"/>
      <c r="I294" s="794"/>
      <c r="J294" s="859"/>
      <c r="K294" s="859"/>
      <c r="L294" s="881"/>
      <c r="M294" s="884"/>
      <c r="O294" s="818"/>
    </row>
    <row r="295" spans="1:15" s="818" customFormat="1" ht="15" customHeight="1">
      <c r="A295" s="860" t="s">
        <v>152</v>
      </c>
      <c r="B295" s="855">
        <f>SUM(B297:B300)+SUM(B310:B320)</f>
        <v>109849</v>
      </c>
      <c r="C295" s="815">
        <f>D295+E295</f>
        <v>268679</v>
      </c>
      <c r="D295" s="815">
        <f>G295+J295</f>
        <v>136165</v>
      </c>
      <c r="E295" s="815">
        <f>H295+K295</f>
        <v>132514</v>
      </c>
      <c r="F295" s="878">
        <f>SUM(G295:H295)</f>
        <v>259485</v>
      </c>
      <c r="G295" s="878">
        <f>SUM(G297:G300)+SUM(G310:G320)</f>
        <v>130775</v>
      </c>
      <c r="H295" s="878">
        <f>SUM(H297:H300)+SUM(H310:H320)</f>
        <v>128710</v>
      </c>
      <c r="I295" s="796">
        <f>SUM(J295:K295)</f>
        <v>9194</v>
      </c>
      <c r="J295" s="861">
        <f>SUM(J297:J300)+SUM(J310:J320)</f>
        <v>5390</v>
      </c>
      <c r="K295" s="861">
        <f>SUM(K297:K300)+SUM(K310:K320)</f>
        <v>3804</v>
      </c>
      <c r="L295" s="892">
        <f>SUM(L297:L300)+SUM(L310:L320)</f>
        <v>38370</v>
      </c>
      <c r="M295" s="880" t="s">
        <v>174</v>
      </c>
    </row>
    <row r="296" spans="1:15" s="818" customFormat="1" ht="15.2" customHeight="1">
      <c r="A296" s="834"/>
      <c r="B296" s="858"/>
      <c r="C296" s="771"/>
      <c r="D296" s="771"/>
      <c r="E296" s="771"/>
      <c r="F296" s="877"/>
      <c r="G296" s="877"/>
      <c r="H296" s="877"/>
      <c r="I296" s="794"/>
      <c r="J296" s="859"/>
      <c r="K296" s="859"/>
      <c r="L296" s="881"/>
      <c r="M296" s="835"/>
    </row>
    <row r="297" spans="1:15" s="818" customFormat="1" ht="15" customHeight="1">
      <c r="A297" s="834" t="s">
        <v>1400</v>
      </c>
      <c r="B297" s="1193">
        <v>11144</v>
      </c>
      <c r="C297" s="771">
        <f t="shared" ref="C297:C300" si="73">SUM(D297:E297)</f>
        <v>27670</v>
      </c>
      <c r="D297" s="771">
        <f t="shared" ref="D297:D300" si="74">G297+J297</f>
        <v>13921</v>
      </c>
      <c r="E297" s="771">
        <f t="shared" ref="E297:E300" si="75">H297+K297</f>
        <v>13749</v>
      </c>
      <c r="F297" s="859">
        <f t="shared" ref="F297:F300" si="76">SUM(G297:H297)</f>
        <v>26728</v>
      </c>
      <c r="G297" s="1189">
        <v>13430</v>
      </c>
      <c r="H297" s="1189">
        <v>13298</v>
      </c>
      <c r="I297" s="859">
        <f t="shared" ref="I297:I300" si="77">SUM(J297:K297)</f>
        <v>942</v>
      </c>
      <c r="J297" s="1195">
        <v>491</v>
      </c>
      <c r="K297" s="1195">
        <v>451</v>
      </c>
      <c r="L297" s="1195">
        <v>4285</v>
      </c>
      <c r="M297" s="835" t="s">
        <v>816</v>
      </c>
      <c r="N297" s="1209"/>
    </row>
    <row r="298" spans="1:15" s="818" customFormat="1" ht="15" customHeight="1">
      <c r="A298" s="834" t="s">
        <v>1401</v>
      </c>
      <c r="B298" s="1193">
        <v>15679</v>
      </c>
      <c r="C298" s="771">
        <f t="shared" si="73"/>
        <v>39943</v>
      </c>
      <c r="D298" s="771">
        <f t="shared" si="74"/>
        <v>20947</v>
      </c>
      <c r="E298" s="771">
        <f t="shared" si="75"/>
        <v>18996</v>
      </c>
      <c r="F298" s="859">
        <f t="shared" si="76"/>
        <v>37099</v>
      </c>
      <c r="G298" s="1189">
        <v>19196</v>
      </c>
      <c r="H298" s="1189">
        <v>17903</v>
      </c>
      <c r="I298" s="859">
        <f t="shared" si="77"/>
        <v>2844</v>
      </c>
      <c r="J298" s="1195">
        <v>1751</v>
      </c>
      <c r="K298" s="1195">
        <v>1093</v>
      </c>
      <c r="L298" s="1195">
        <v>4564</v>
      </c>
      <c r="M298" s="835" t="s">
        <v>1828</v>
      </c>
      <c r="N298" s="1209"/>
    </row>
    <row r="299" spans="1:15" s="818" customFormat="1" ht="15" customHeight="1">
      <c r="A299" s="834" t="s">
        <v>1402</v>
      </c>
      <c r="B299" s="1193">
        <v>3060</v>
      </c>
      <c r="C299" s="771">
        <f t="shared" si="73"/>
        <v>6799</v>
      </c>
      <c r="D299" s="771">
        <f t="shared" si="74"/>
        <v>3715</v>
      </c>
      <c r="E299" s="771">
        <f t="shared" si="75"/>
        <v>3084</v>
      </c>
      <c r="F299" s="859">
        <f t="shared" si="76"/>
        <v>6495</v>
      </c>
      <c r="G299" s="1189">
        <v>3479</v>
      </c>
      <c r="H299" s="1189">
        <v>3016</v>
      </c>
      <c r="I299" s="859">
        <f t="shared" si="77"/>
        <v>304</v>
      </c>
      <c r="J299" s="1195">
        <v>236</v>
      </c>
      <c r="K299" s="1195">
        <v>68</v>
      </c>
      <c r="L299" s="1195">
        <v>1801</v>
      </c>
      <c r="M299" s="835" t="s">
        <v>594</v>
      </c>
      <c r="N299" s="1209"/>
    </row>
    <row r="300" spans="1:15" s="818" customFormat="1" ht="15" customHeight="1" thickBot="1">
      <c r="A300" s="903" t="s">
        <v>1403</v>
      </c>
      <c r="B300" s="1193">
        <v>2908</v>
      </c>
      <c r="C300" s="771">
        <f t="shared" si="73"/>
        <v>6654</v>
      </c>
      <c r="D300" s="771">
        <f t="shared" si="74"/>
        <v>3571</v>
      </c>
      <c r="E300" s="771">
        <f t="shared" si="75"/>
        <v>3083</v>
      </c>
      <c r="F300" s="859">
        <f t="shared" si="76"/>
        <v>5936</v>
      </c>
      <c r="G300" s="1189">
        <v>3041</v>
      </c>
      <c r="H300" s="1189">
        <v>2895</v>
      </c>
      <c r="I300" s="859">
        <f t="shared" si="77"/>
        <v>718</v>
      </c>
      <c r="J300" s="1195">
        <v>530</v>
      </c>
      <c r="K300" s="1195">
        <v>188</v>
      </c>
      <c r="L300" s="1195">
        <v>1734</v>
      </c>
      <c r="M300" s="835" t="s">
        <v>595</v>
      </c>
      <c r="N300" s="1209"/>
    </row>
    <row r="301" spans="1:15" s="868" customFormat="1" ht="11.1" customHeight="1">
      <c r="A301" s="866" t="s">
        <v>1535</v>
      </c>
      <c r="B301" s="893"/>
      <c r="C301" s="893"/>
      <c r="D301" s="893"/>
      <c r="E301" s="893"/>
      <c r="F301" s="893"/>
      <c r="G301" s="1526" t="s">
        <v>1764</v>
      </c>
      <c r="H301" s="1526"/>
      <c r="I301" s="1526"/>
      <c r="J301" s="1526"/>
      <c r="K301" s="1526"/>
      <c r="L301" s="1526"/>
      <c r="M301" s="1526"/>
      <c r="O301" s="818"/>
    </row>
    <row r="302" spans="1:15" s="1009" customFormat="1" ht="14.1" customHeight="1">
      <c r="A302" s="987" t="s">
        <v>1679</v>
      </c>
      <c r="B302" s="1011"/>
      <c r="C302" s="1011"/>
      <c r="D302" s="1011"/>
      <c r="E302" s="1011"/>
      <c r="F302" s="1011"/>
      <c r="G302" s="1011"/>
      <c r="H302" s="1011"/>
      <c r="I302" s="1011"/>
      <c r="J302" s="1011"/>
      <c r="K302" s="1011"/>
      <c r="L302" s="1012"/>
      <c r="M302" s="1119" t="s">
        <v>1680</v>
      </c>
      <c r="O302" s="1010"/>
    </row>
    <row r="303" spans="1:15" s="870" customFormat="1" ht="14.1" customHeight="1">
      <c r="A303" s="836"/>
      <c r="L303" s="838"/>
      <c r="M303" s="840"/>
      <c r="O303" s="818"/>
    </row>
    <row r="304" spans="1:15" s="870" customFormat="1" ht="20.100000000000001" customHeight="1">
      <c r="A304" s="1527" t="s">
        <v>13</v>
      </c>
      <c r="B304" s="1527"/>
      <c r="C304" s="1527"/>
      <c r="D304" s="1527"/>
      <c r="E304" s="1527"/>
      <c r="F304" s="1527"/>
      <c r="G304" s="1547" t="s">
        <v>1752</v>
      </c>
      <c r="H304" s="1547"/>
      <c r="I304" s="1547"/>
      <c r="J304" s="1547"/>
      <c r="K304" s="1547"/>
      <c r="L304" s="1547"/>
      <c r="M304" s="1547"/>
      <c r="O304" s="818"/>
    </row>
    <row r="305" spans="1:15" s="841" customFormat="1" ht="24" customHeight="1">
      <c r="A305" s="842"/>
      <c r="B305" s="1120"/>
      <c r="C305" s="1120"/>
      <c r="D305" s="842"/>
      <c r="E305" s="842"/>
      <c r="F305" s="1120"/>
      <c r="G305" s="1542"/>
      <c r="H305" s="1542"/>
      <c r="I305" s="1542"/>
      <c r="J305" s="1542"/>
      <c r="K305" s="1542"/>
      <c r="L305" s="1542"/>
      <c r="M305" s="1542"/>
      <c r="O305" s="818"/>
    </row>
    <row r="306" spans="1:15" s="843" customFormat="1" ht="18" customHeight="1" thickBot="1">
      <c r="A306" s="807" t="s">
        <v>409</v>
      </c>
      <c r="B306" s="872"/>
      <c r="C306" s="873"/>
      <c r="D306" s="873"/>
      <c r="E306" s="873"/>
      <c r="F306" s="873"/>
      <c r="G306" s="873"/>
      <c r="H306" s="873"/>
      <c r="I306" s="873"/>
      <c r="J306" s="873"/>
      <c r="K306" s="873"/>
      <c r="L306" s="1543" t="s">
        <v>448</v>
      </c>
      <c r="M306" s="1543"/>
      <c r="O306" s="818"/>
    </row>
    <row r="307" spans="1:15" s="808" customFormat="1" ht="16.5" customHeight="1">
      <c r="A307" s="1535" t="s">
        <v>688</v>
      </c>
      <c r="B307" s="1538" t="s">
        <v>410</v>
      </c>
      <c r="C307" s="1544" t="s">
        <v>449</v>
      </c>
      <c r="D307" s="1545"/>
      <c r="E307" s="1545"/>
      <c r="F307" s="1545"/>
      <c r="G307" s="1545" t="s">
        <v>449</v>
      </c>
      <c r="H307" s="1545"/>
      <c r="I307" s="1545"/>
      <c r="J307" s="1545"/>
      <c r="K307" s="1548"/>
      <c r="L307" s="1531" t="s">
        <v>693</v>
      </c>
      <c r="M307" s="1528" t="s">
        <v>689</v>
      </c>
      <c r="O307" s="818"/>
    </row>
    <row r="308" spans="1:15" s="818" customFormat="1" ht="16.5" customHeight="1">
      <c r="A308" s="1536"/>
      <c r="B308" s="1539"/>
      <c r="C308" s="1521" t="s">
        <v>690</v>
      </c>
      <c r="D308" s="1523" t="s">
        <v>64</v>
      </c>
      <c r="E308" s="1524"/>
      <c r="F308" s="1521" t="s">
        <v>691</v>
      </c>
      <c r="G308" s="1523" t="s">
        <v>64</v>
      </c>
      <c r="H308" s="1524"/>
      <c r="I308" s="1521" t="s">
        <v>692</v>
      </c>
      <c r="J308" s="1523" t="s">
        <v>64</v>
      </c>
      <c r="K308" s="1524"/>
      <c r="L308" s="1532"/>
      <c r="M308" s="1529"/>
    </row>
    <row r="309" spans="1:15" s="818" customFormat="1" ht="26.45" customHeight="1">
      <c r="A309" s="1537"/>
      <c r="B309" s="1540"/>
      <c r="C309" s="1522"/>
      <c r="D309" s="844" t="s">
        <v>411</v>
      </c>
      <c r="E309" s="844" t="s">
        <v>412</v>
      </c>
      <c r="F309" s="1525"/>
      <c r="G309" s="845" t="s">
        <v>411</v>
      </c>
      <c r="H309" s="844" t="s">
        <v>412</v>
      </c>
      <c r="I309" s="1525"/>
      <c r="J309" s="844" t="s">
        <v>411</v>
      </c>
      <c r="K309" s="844" t="s">
        <v>412</v>
      </c>
      <c r="L309" s="1533"/>
      <c r="M309" s="1530"/>
    </row>
    <row r="310" spans="1:15" s="818" customFormat="1" ht="15" customHeight="1">
      <c r="A310" s="875" t="s">
        <v>1404</v>
      </c>
      <c r="B310" s="1202">
        <v>1823</v>
      </c>
      <c r="C310" s="771">
        <f t="shared" ref="C310:C320" si="78">SUM(D310:E310)</f>
        <v>3577</v>
      </c>
      <c r="D310" s="771">
        <f t="shared" ref="D310:D320" si="79">G310+J310</f>
        <v>1863</v>
      </c>
      <c r="E310" s="771">
        <f t="shared" ref="E310:E320" si="80">H310+K310</f>
        <v>1714</v>
      </c>
      <c r="F310" s="859">
        <f t="shared" ref="F310:F320" si="81">SUM(G310:H310)</f>
        <v>3532</v>
      </c>
      <c r="G310" s="1200">
        <v>1830</v>
      </c>
      <c r="H310" s="1200">
        <v>1702</v>
      </c>
      <c r="I310" s="859">
        <f t="shared" ref="I310:I320" si="82">SUM(J310:K310)</f>
        <v>45</v>
      </c>
      <c r="J310" s="1201">
        <v>33</v>
      </c>
      <c r="K310" s="1201">
        <v>12</v>
      </c>
      <c r="L310" s="1195">
        <v>1330</v>
      </c>
      <c r="M310" s="876" t="s">
        <v>1160</v>
      </c>
      <c r="N310" s="1209"/>
    </row>
    <row r="311" spans="1:15" s="818" customFormat="1" ht="15" customHeight="1">
      <c r="A311" s="834" t="s">
        <v>1405</v>
      </c>
      <c r="B311" s="1193">
        <v>1858</v>
      </c>
      <c r="C311" s="771">
        <f t="shared" si="78"/>
        <v>4050</v>
      </c>
      <c r="D311" s="771">
        <f t="shared" si="79"/>
        <v>2163</v>
      </c>
      <c r="E311" s="771">
        <f t="shared" si="80"/>
        <v>1887</v>
      </c>
      <c r="F311" s="859">
        <f t="shared" si="81"/>
        <v>3842</v>
      </c>
      <c r="G311" s="1189">
        <v>1983</v>
      </c>
      <c r="H311" s="1189">
        <v>1859</v>
      </c>
      <c r="I311" s="859">
        <f t="shared" si="82"/>
        <v>208</v>
      </c>
      <c r="J311" s="1195">
        <v>180</v>
      </c>
      <c r="K311" s="1195">
        <v>28</v>
      </c>
      <c r="L311" s="1195">
        <v>1303</v>
      </c>
      <c r="M311" s="835" t="s">
        <v>1159</v>
      </c>
      <c r="N311" s="1209"/>
    </row>
    <row r="312" spans="1:15" s="818" customFormat="1" ht="15" customHeight="1">
      <c r="A312" s="834" t="s">
        <v>1406</v>
      </c>
      <c r="B312" s="1193">
        <v>9750</v>
      </c>
      <c r="C312" s="771">
        <f t="shared" si="78"/>
        <v>21903</v>
      </c>
      <c r="D312" s="771">
        <f t="shared" si="79"/>
        <v>11627</v>
      </c>
      <c r="E312" s="771">
        <f t="shared" si="80"/>
        <v>10276</v>
      </c>
      <c r="F312" s="859">
        <f t="shared" si="81"/>
        <v>21327</v>
      </c>
      <c r="G312" s="1189">
        <v>11286</v>
      </c>
      <c r="H312" s="1189">
        <v>10041</v>
      </c>
      <c r="I312" s="859">
        <f t="shared" si="82"/>
        <v>576</v>
      </c>
      <c r="J312" s="1195">
        <v>341</v>
      </c>
      <c r="K312" s="1195">
        <v>235</v>
      </c>
      <c r="L312" s="1195">
        <v>2528</v>
      </c>
      <c r="M312" s="835" t="s">
        <v>1829</v>
      </c>
      <c r="N312" s="1209"/>
    </row>
    <row r="313" spans="1:15" s="818" customFormat="1" ht="15" customHeight="1">
      <c r="A313" s="834" t="s">
        <v>1407</v>
      </c>
      <c r="B313" s="1193">
        <v>1552</v>
      </c>
      <c r="C313" s="771">
        <f t="shared" si="78"/>
        <v>3593</v>
      </c>
      <c r="D313" s="771">
        <f t="shared" si="79"/>
        <v>1853</v>
      </c>
      <c r="E313" s="771">
        <f t="shared" si="80"/>
        <v>1740</v>
      </c>
      <c r="F313" s="859">
        <f t="shared" si="81"/>
        <v>3326</v>
      </c>
      <c r="G313" s="1189">
        <v>1689</v>
      </c>
      <c r="H313" s="1189">
        <v>1637</v>
      </c>
      <c r="I313" s="859">
        <f t="shared" si="82"/>
        <v>267</v>
      </c>
      <c r="J313" s="1195">
        <v>164</v>
      </c>
      <c r="K313" s="1195">
        <v>103</v>
      </c>
      <c r="L313" s="1195">
        <v>1072</v>
      </c>
      <c r="M313" s="835" t="s">
        <v>596</v>
      </c>
      <c r="N313" s="1209"/>
    </row>
    <row r="314" spans="1:15" s="818" customFormat="1" ht="15" customHeight="1">
      <c r="A314" s="834" t="s">
        <v>1408</v>
      </c>
      <c r="B314" s="1193">
        <v>4558</v>
      </c>
      <c r="C314" s="771">
        <f t="shared" si="78"/>
        <v>10628</v>
      </c>
      <c r="D314" s="771">
        <f t="shared" si="79"/>
        <v>5213</v>
      </c>
      <c r="E314" s="771">
        <f t="shared" si="80"/>
        <v>5415</v>
      </c>
      <c r="F314" s="859">
        <f t="shared" si="81"/>
        <v>10576</v>
      </c>
      <c r="G314" s="1189">
        <v>5192</v>
      </c>
      <c r="H314" s="1189">
        <v>5384</v>
      </c>
      <c r="I314" s="859">
        <f t="shared" si="82"/>
        <v>52</v>
      </c>
      <c r="J314" s="1195">
        <v>21</v>
      </c>
      <c r="K314" s="1195">
        <v>31</v>
      </c>
      <c r="L314" s="1195">
        <v>1516</v>
      </c>
      <c r="M314" s="835" t="s">
        <v>597</v>
      </c>
      <c r="N314" s="1209"/>
    </row>
    <row r="315" spans="1:15" s="818" customFormat="1" ht="15" customHeight="1">
      <c r="A315" s="834" t="s">
        <v>446</v>
      </c>
      <c r="B315" s="1193">
        <v>3483</v>
      </c>
      <c r="C315" s="771">
        <f t="shared" si="78"/>
        <v>7277</v>
      </c>
      <c r="D315" s="771">
        <f t="shared" si="79"/>
        <v>3627</v>
      </c>
      <c r="E315" s="771">
        <f t="shared" si="80"/>
        <v>3650</v>
      </c>
      <c r="F315" s="859">
        <f t="shared" si="81"/>
        <v>7231</v>
      </c>
      <c r="G315" s="1189">
        <v>3615</v>
      </c>
      <c r="H315" s="1189">
        <v>3616</v>
      </c>
      <c r="I315" s="859">
        <f t="shared" si="82"/>
        <v>46</v>
      </c>
      <c r="J315" s="1195">
        <v>12</v>
      </c>
      <c r="K315" s="1195">
        <v>34</v>
      </c>
      <c r="L315" s="1195">
        <v>1329</v>
      </c>
      <c r="M315" s="835" t="s">
        <v>447</v>
      </c>
      <c r="N315" s="1209"/>
    </row>
    <row r="316" spans="1:15" s="818" customFormat="1" ht="15" customHeight="1">
      <c r="A316" s="834" t="s">
        <v>1363</v>
      </c>
      <c r="B316" s="1193">
        <v>6917</v>
      </c>
      <c r="C316" s="771">
        <f t="shared" si="78"/>
        <v>17417</v>
      </c>
      <c r="D316" s="771">
        <f t="shared" si="79"/>
        <v>8526</v>
      </c>
      <c r="E316" s="771">
        <f t="shared" si="80"/>
        <v>8891</v>
      </c>
      <c r="F316" s="859">
        <f t="shared" si="81"/>
        <v>17291</v>
      </c>
      <c r="G316" s="1189">
        <v>8464</v>
      </c>
      <c r="H316" s="1189">
        <v>8827</v>
      </c>
      <c r="I316" s="859">
        <f t="shared" si="82"/>
        <v>126</v>
      </c>
      <c r="J316" s="1195">
        <v>62</v>
      </c>
      <c r="K316" s="1195">
        <v>64</v>
      </c>
      <c r="L316" s="1195">
        <v>2706</v>
      </c>
      <c r="M316" s="835" t="s">
        <v>567</v>
      </c>
      <c r="N316" s="1209"/>
    </row>
    <row r="317" spans="1:15" s="818" customFormat="1" ht="15" customHeight="1">
      <c r="A317" s="834" t="s">
        <v>1409</v>
      </c>
      <c r="B317" s="1193">
        <v>15170</v>
      </c>
      <c r="C317" s="771">
        <f t="shared" si="78"/>
        <v>39485</v>
      </c>
      <c r="D317" s="771">
        <f t="shared" si="79"/>
        <v>19023</v>
      </c>
      <c r="E317" s="771">
        <f t="shared" si="80"/>
        <v>20462</v>
      </c>
      <c r="F317" s="859">
        <f t="shared" si="81"/>
        <v>39334</v>
      </c>
      <c r="G317" s="1189">
        <v>18964</v>
      </c>
      <c r="H317" s="1189">
        <v>20370</v>
      </c>
      <c r="I317" s="859">
        <f t="shared" si="82"/>
        <v>151</v>
      </c>
      <c r="J317" s="1195">
        <v>59</v>
      </c>
      <c r="K317" s="1195">
        <v>92</v>
      </c>
      <c r="L317" s="1195">
        <v>5038</v>
      </c>
      <c r="M317" s="835" t="s">
        <v>817</v>
      </c>
      <c r="N317" s="1209"/>
    </row>
    <row r="318" spans="1:15" s="818" customFormat="1" ht="15" customHeight="1">
      <c r="A318" s="834" t="s">
        <v>1410</v>
      </c>
      <c r="B318" s="1193">
        <v>9768</v>
      </c>
      <c r="C318" s="771">
        <f t="shared" si="78"/>
        <v>26559</v>
      </c>
      <c r="D318" s="771">
        <f t="shared" si="79"/>
        <v>12856</v>
      </c>
      <c r="E318" s="771">
        <f t="shared" si="80"/>
        <v>13703</v>
      </c>
      <c r="F318" s="859">
        <f t="shared" si="81"/>
        <v>26447</v>
      </c>
      <c r="G318" s="1189">
        <v>12819</v>
      </c>
      <c r="H318" s="1189">
        <v>13628</v>
      </c>
      <c r="I318" s="859">
        <f t="shared" si="82"/>
        <v>112</v>
      </c>
      <c r="J318" s="1195">
        <v>37</v>
      </c>
      <c r="K318" s="1195">
        <v>75</v>
      </c>
      <c r="L318" s="1195">
        <v>3431</v>
      </c>
      <c r="M318" s="835" t="s">
        <v>598</v>
      </c>
      <c r="N318" s="1209"/>
    </row>
    <row r="319" spans="1:15" s="818" customFormat="1" ht="15" customHeight="1">
      <c r="A319" s="834" t="s">
        <v>1411</v>
      </c>
      <c r="B319" s="1193">
        <v>7438</v>
      </c>
      <c r="C319" s="771">
        <f t="shared" si="78"/>
        <v>14664</v>
      </c>
      <c r="D319" s="771">
        <f t="shared" si="79"/>
        <v>8011</v>
      </c>
      <c r="E319" s="771">
        <f t="shared" si="80"/>
        <v>6653</v>
      </c>
      <c r="F319" s="859">
        <f t="shared" si="81"/>
        <v>12935</v>
      </c>
      <c r="G319" s="1189">
        <v>7129</v>
      </c>
      <c r="H319" s="1189">
        <v>5806</v>
      </c>
      <c r="I319" s="859">
        <f t="shared" si="82"/>
        <v>1729</v>
      </c>
      <c r="J319" s="1195">
        <v>882</v>
      </c>
      <c r="K319" s="1195">
        <v>847</v>
      </c>
      <c r="L319" s="1195">
        <v>1609</v>
      </c>
      <c r="M319" s="835" t="s">
        <v>599</v>
      </c>
      <c r="N319" s="1209"/>
    </row>
    <row r="320" spans="1:15" s="850" customFormat="1" ht="15" customHeight="1">
      <c r="A320" s="834" t="s">
        <v>1360</v>
      </c>
      <c r="B320" s="1193">
        <v>14741</v>
      </c>
      <c r="C320" s="771">
        <f t="shared" si="78"/>
        <v>38460</v>
      </c>
      <c r="D320" s="771">
        <f t="shared" si="79"/>
        <v>19249</v>
      </c>
      <c r="E320" s="771">
        <f t="shared" si="80"/>
        <v>19211</v>
      </c>
      <c r="F320" s="859">
        <f t="shared" si="81"/>
        <v>37386</v>
      </c>
      <c r="G320" s="1189">
        <v>18658</v>
      </c>
      <c r="H320" s="1189">
        <v>18728</v>
      </c>
      <c r="I320" s="859">
        <f t="shared" si="82"/>
        <v>1074</v>
      </c>
      <c r="J320" s="1195">
        <v>591</v>
      </c>
      <c r="K320" s="1195">
        <v>483</v>
      </c>
      <c r="L320" s="1195">
        <v>4124</v>
      </c>
      <c r="M320" s="835" t="s">
        <v>564</v>
      </c>
      <c r="N320" s="1209"/>
      <c r="O320" s="818"/>
    </row>
    <row r="321" spans="1:15" s="818" customFormat="1" ht="15" customHeight="1">
      <c r="A321" s="834"/>
      <c r="B321" s="858"/>
      <c r="C321" s="771"/>
      <c r="D321" s="771"/>
      <c r="E321" s="771"/>
      <c r="F321" s="877"/>
      <c r="G321" s="877"/>
      <c r="H321" s="877"/>
      <c r="I321" s="794"/>
      <c r="J321" s="859"/>
      <c r="K321" s="859"/>
      <c r="L321" s="881"/>
      <c r="M321" s="884"/>
    </row>
    <row r="322" spans="1:15" s="818" customFormat="1" ht="15.2" customHeight="1">
      <c r="A322" s="860" t="s">
        <v>153</v>
      </c>
      <c r="B322" s="855">
        <f>SUM(B324:B331)</f>
        <v>12670</v>
      </c>
      <c r="C322" s="815">
        <f>D322+E322</f>
        <v>24780</v>
      </c>
      <c r="D322" s="815">
        <f>G322+J322</f>
        <v>12684</v>
      </c>
      <c r="E322" s="815">
        <f>H322+K322</f>
        <v>12096</v>
      </c>
      <c r="F322" s="878">
        <f>SUM(G322:H322)</f>
        <v>24215</v>
      </c>
      <c r="G322" s="878">
        <f>SUM(G324:G331)</f>
        <v>12247</v>
      </c>
      <c r="H322" s="878">
        <f>SUM(H324:H331)</f>
        <v>11968</v>
      </c>
      <c r="I322" s="796">
        <f>SUM(J322:K322)</f>
        <v>565</v>
      </c>
      <c r="J322" s="861">
        <f>SUM(J324:J331)</f>
        <v>437</v>
      </c>
      <c r="K322" s="861">
        <f>SUM(K324:K331)</f>
        <v>128</v>
      </c>
      <c r="L322" s="892">
        <f>SUM(L324:L331)</f>
        <v>8898</v>
      </c>
      <c r="M322" s="880" t="s">
        <v>175</v>
      </c>
    </row>
    <row r="323" spans="1:15" s="818" customFormat="1" ht="15" customHeight="1">
      <c r="A323" s="834"/>
      <c r="B323" s="858"/>
      <c r="C323" s="771"/>
      <c r="D323" s="771"/>
      <c r="E323" s="771"/>
      <c r="F323" s="877"/>
      <c r="G323" s="877"/>
      <c r="H323" s="877"/>
      <c r="I323" s="794"/>
      <c r="J323" s="859"/>
      <c r="K323" s="859"/>
      <c r="L323" s="881"/>
      <c r="M323" s="835"/>
    </row>
    <row r="324" spans="1:15" s="818" customFormat="1" ht="15" customHeight="1">
      <c r="A324" s="834" t="s">
        <v>1412</v>
      </c>
      <c r="B324" s="1193">
        <v>4026</v>
      </c>
      <c r="C324" s="771">
        <f t="shared" ref="C324:C331" si="83">SUM(D324:E324)</f>
        <v>8706</v>
      </c>
      <c r="D324" s="771">
        <f t="shared" ref="D324:D331" si="84">G324+J324</f>
        <v>4521</v>
      </c>
      <c r="E324" s="771">
        <f t="shared" ref="E324:E331" si="85">H324+K324</f>
        <v>4185</v>
      </c>
      <c r="F324" s="859">
        <f t="shared" ref="F324:F331" si="86">SUM(G324:H324)</f>
        <v>8433</v>
      </c>
      <c r="G324" s="1189">
        <v>4305</v>
      </c>
      <c r="H324" s="1189">
        <v>4128</v>
      </c>
      <c r="I324" s="859">
        <f t="shared" ref="I324:I331" si="87">SUM(J324:K324)</f>
        <v>273</v>
      </c>
      <c r="J324" s="1195">
        <v>216</v>
      </c>
      <c r="K324" s="1195">
        <v>57</v>
      </c>
      <c r="L324" s="1195">
        <v>2219</v>
      </c>
      <c r="M324" s="835" t="s">
        <v>175</v>
      </c>
      <c r="N324" s="1209"/>
    </row>
    <row r="325" spans="1:15" s="818" customFormat="1" ht="15" customHeight="1">
      <c r="A325" s="834" t="s">
        <v>1413</v>
      </c>
      <c r="B325" s="1193">
        <v>1340</v>
      </c>
      <c r="C325" s="771">
        <f t="shared" si="83"/>
        <v>2417</v>
      </c>
      <c r="D325" s="771">
        <f t="shared" si="84"/>
        <v>1216</v>
      </c>
      <c r="E325" s="771">
        <f t="shared" si="85"/>
        <v>1201</v>
      </c>
      <c r="F325" s="859">
        <f t="shared" si="86"/>
        <v>2402</v>
      </c>
      <c r="G325" s="1189">
        <v>1211</v>
      </c>
      <c r="H325" s="1189">
        <v>1191</v>
      </c>
      <c r="I325" s="859">
        <f t="shared" si="87"/>
        <v>15</v>
      </c>
      <c r="J325" s="1195">
        <v>5</v>
      </c>
      <c r="K325" s="1195">
        <v>10</v>
      </c>
      <c r="L325" s="1195">
        <v>1115</v>
      </c>
      <c r="M325" s="835" t="s">
        <v>600</v>
      </c>
      <c r="N325" s="1209"/>
    </row>
    <row r="326" spans="1:15" s="818" customFormat="1" ht="15" customHeight="1">
      <c r="A326" s="834" t="s">
        <v>1414</v>
      </c>
      <c r="B326" s="1193">
        <v>2043</v>
      </c>
      <c r="C326" s="771">
        <f t="shared" si="83"/>
        <v>4155</v>
      </c>
      <c r="D326" s="771">
        <f t="shared" si="84"/>
        <v>2199</v>
      </c>
      <c r="E326" s="771">
        <f t="shared" si="85"/>
        <v>1956</v>
      </c>
      <c r="F326" s="859">
        <f t="shared" si="86"/>
        <v>3966</v>
      </c>
      <c r="G326" s="1189">
        <v>2038</v>
      </c>
      <c r="H326" s="1189">
        <v>1928</v>
      </c>
      <c r="I326" s="859">
        <f t="shared" si="87"/>
        <v>189</v>
      </c>
      <c r="J326" s="1195">
        <v>161</v>
      </c>
      <c r="K326" s="1195">
        <v>28</v>
      </c>
      <c r="L326" s="1195">
        <v>1417</v>
      </c>
      <c r="M326" s="835" t="s">
        <v>601</v>
      </c>
      <c r="N326" s="1209"/>
    </row>
    <row r="327" spans="1:15" s="818" customFormat="1" ht="15" customHeight="1">
      <c r="A327" s="834" t="s">
        <v>1415</v>
      </c>
      <c r="B327" s="1193">
        <v>1064</v>
      </c>
      <c r="C327" s="771">
        <f t="shared" si="83"/>
        <v>1986</v>
      </c>
      <c r="D327" s="771">
        <f t="shared" si="84"/>
        <v>1013</v>
      </c>
      <c r="E327" s="771">
        <f t="shared" si="85"/>
        <v>973</v>
      </c>
      <c r="F327" s="859">
        <f t="shared" si="86"/>
        <v>1982</v>
      </c>
      <c r="G327" s="1189">
        <v>1012</v>
      </c>
      <c r="H327" s="1189">
        <v>970</v>
      </c>
      <c r="I327" s="859">
        <f t="shared" si="87"/>
        <v>4</v>
      </c>
      <c r="J327" s="1195">
        <v>1</v>
      </c>
      <c r="K327" s="1195">
        <v>3</v>
      </c>
      <c r="L327" s="1195">
        <v>818</v>
      </c>
      <c r="M327" s="835" t="s">
        <v>602</v>
      </c>
      <c r="N327" s="1209"/>
    </row>
    <row r="328" spans="1:15" s="818" customFormat="1" ht="15" customHeight="1">
      <c r="A328" s="834" t="s">
        <v>1416</v>
      </c>
      <c r="B328" s="1193">
        <v>1248</v>
      </c>
      <c r="C328" s="771">
        <f t="shared" si="83"/>
        <v>2243</v>
      </c>
      <c r="D328" s="771">
        <f t="shared" si="84"/>
        <v>1097</v>
      </c>
      <c r="E328" s="771">
        <f t="shared" si="85"/>
        <v>1146</v>
      </c>
      <c r="F328" s="859">
        <f t="shared" si="86"/>
        <v>2220</v>
      </c>
      <c r="G328" s="1189">
        <v>1083</v>
      </c>
      <c r="H328" s="1189">
        <v>1137</v>
      </c>
      <c r="I328" s="859">
        <f t="shared" si="87"/>
        <v>23</v>
      </c>
      <c r="J328" s="1195">
        <v>14</v>
      </c>
      <c r="K328" s="1195">
        <v>9</v>
      </c>
      <c r="L328" s="1195">
        <v>964</v>
      </c>
      <c r="M328" s="835" t="s">
        <v>603</v>
      </c>
      <c r="N328" s="1209"/>
    </row>
    <row r="329" spans="1:15" s="818" customFormat="1" ht="15" customHeight="1">
      <c r="A329" s="834" t="s">
        <v>1417</v>
      </c>
      <c r="B329" s="1193">
        <v>1401</v>
      </c>
      <c r="C329" s="771">
        <f t="shared" si="83"/>
        <v>2636</v>
      </c>
      <c r="D329" s="771">
        <f t="shared" si="84"/>
        <v>1287</v>
      </c>
      <c r="E329" s="771">
        <f t="shared" si="85"/>
        <v>1349</v>
      </c>
      <c r="F329" s="859">
        <f t="shared" si="86"/>
        <v>2610</v>
      </c>
      <c r="G329" s="1189">
        <v>1272</v>
      </c>
      <c r="H329" s="1189">
        <v>1338</v>
      </c>
      <c r="I329" s="859">
        <f t="shared" si="87"/>
        <v>26</v>
      </c>
      <c r="J329" s="1195">
        <v>15</v>
      </c>
      <c r="K329" s="1195">
        <v>11</v>
      </c>
      <c r="L329" s="1195">
        <v>1128</v>
      </c>
      <c r="M329" s="835" t="s">
        <v>604</v>
      </c>
      <c r="N329" s="1209"/>
    </row>
    <row r="330" spans="1:15" s="818" customFormat="1" ht="15" customHeight="1">
      <c r="A330" s="834" t="s">
        <v>1418</v>
      </c>
      <c r="B330" s="1193">
        <v>746</v>
      </c>
      <c r="C330" s="771">
        <f t="shared" si="83"/>
        <v>1282</v>
      </c>
      <c r="D330" s="771">
        <f t="shared" si="84"/>
        <v>635</v>
      </c>
      <c r="E330" s="771">
        <f t="shared" si="85"/>
        <v>647</v>
      </c>
      <c r="F330" s="859">
        <f t="shared" si="86"/>
        <v>1275</v>
      </c>
      <c r="G330" s="1189">
        <v>634</v>
      </c>
      <c r="H330" s="1189">
        <v>641</v>
      </c>
      <c r="I330" s="859">
        <f t="shared" si="87"/>
        <v>7</v>
      </c>
      <c r="J330" s="1195">
        <v>1</v>
      </c>
      <c r="K330" s="1195">
        <v>6</v>
      </c>
      <c r="L330" s="1195">
        <v>635</v>
      </c>
      <c r="M330" s="835" t="s">
        <v>605</v>
      </c>
      <c r="N330" s="1209"/>
    </row>
    <row r="331" spans="1:15" s="850" customFormat="1" ht="15" customHeight="1">
      <c r="A331" s="834" t="s">
        <v>1419</v>
      </c>
      <c r="B331" s="1193">
        <v>802</v>
      </c>
      <c r="C331" s="771">
        <f t="shared" si="83"/>
        <v>1355</v>
      </c>
      <c r="D331" s="771">
        <f t="shared" si="84"/>
        <v>716</v>
      </c>
      <c r="E331" s="771">
        <f t="shared" si="85"/>
        <v>639</v>
      </c>
      <c r="F331" s="859">
        <f t="shared" si="86"/>
        <v>1327</v>
      </c>
      <c r="G331" s="1189">
        <v>692</v>
      </c>
      <c r="H331" s="1189">
        <v>635</v>
      </c>
      <c r="I331" s="859">
        <f t="shared" si="87"/>
        <v>28</v>
      </c>
      <c r="J331" s="1195">
        <v>24</v>
      </c>
      <c r="K331" s="1195">
        <v>4</v>
      </c>
      <c r="L331" s="1195">
        <v>602</v>
      </c>
      <c r="M331" s="835" t="s">
        <v>606</v>
      </c>
      <c r="N331" s="1209"/>
      <c r="O331" s="818"/>
    </row>
    <row r="332" spans="1:15" s="818" customFormat="1" ht="15" customHeight="1">
      <c r="A332" s="834"/>
      <c r="B332" s="858"/>
      <c r="C332" s="771"/>
      <c r="D332" s="771"/>
      <c r="E332" s="771"/>
      <c r="F332" s="877"/>
      <c r="G332" s="877"/>
      <c r="H332" s="877"/>
      <c r="I332" s="794"/>
      <c r="J332" s="859"/>
      <c r="K332" s="859"/>
      <c r="L332" s="881"/>
      <c r="M332" s="884"/>
    </row>
    <row r="333" spans="1:15" s="818" customFormat="1" ht="15.2" customHeight="1">
      <c r="A333" s="860" t="s">
        <v>154</v>
      </c>
      <c r="B333" s="855">
        <f t="shared" ref="B333:H333" si="88">SUM(B335:B344)+SUM(B354:B361)</f>
        <v>27574</v>
      </c>
      <c r="C333" s="861">
        <f t="shared" si="88"/>
        <v>54080</v>
      </c>
      <c r="D333" s="861">
        <f t="shared" si="88"/>
        <v>26427</v>
      </c>
      <c r="E333" s="861">
        <f t="shared" si="88"/>
        <v>27653</v>
      </c>
      <c r="F333" s="861">
        <f t="shared" si="88"/>
        <v>53474</v>
      </c>
      <c r="G333" s="878">
        <f t="shared" si="88"/>
        <v>26102</v>
      </c>
      <c r="H333" s="878">
        <f t="shared" si="88"/>
        <v>27372</v>
      </c>
      <c r="I333" s="796">
        <f>SUM(J333:K333)</f>
        <v>606</v>
      </c>
      <c r="J333" s="861">
        <f>SUM(J335:J344)+SUM(J354:J361)</f>
        <v>325</v>
      </c>
      <c r="K333" s="861">
        <f>SUM(K335:K344)+SUM(K354:K361)</f>
        <v>281</v>
      </c>
      <c r="L333" s="892">
        <f>SUM(L335:L344)+SUM(L354:L361)</f>
        <v>20289</v>
      </c>
      <c r="M333" s="856" t="s">
        <v>818</v>
      </c>
    </row>
    <row r="334" spans="1:15" s="818" customFormat="1" ht="15" customHeight="1">
      <c r="A334" s="834"/>
      <c r="B334" s="858"/>
      <c r="C334" s="771"/>
      <c r="D334" s="771"/>
      <c r="E334" s="771"/>
      <c r="F334" s="877"/>
      <c r="G334" s="877"/>
      <c r="H334" s="877"/>
      <c r="I334" s="794"/>
      <c r="J334" s="859"/>
      <c r="K334" s="859"/>
      <c r="L334" s="881"/>
      <c r="M334" s="835"/>
    </row>
    <row r="335" spans="1:15" s="818" customFormat="1" ht="15" customHeight="1">
      <c r="A335" s="834" t="s">
        <v>1420</v>
      </c>
      <c r="B335" s="1193">
        <v>6594</v>
      </c>
      <c r="C335" s="771">
        <f t="shared" ref="C335:C344" si="89">SUM(D335:E335)</f>
        <v>14050</v>
      </c>
      <c r="D335" s="771">
        <f t="shared" ref="D335:D344" si="90">G335+J335</f>
        <v>6971</v>
      </c>
      <c r="E335" s="771">
        <f t="shared" ref="E335:E344" si="91">H335+K335</f>
        <v>7079</v>
      </c>
      <c r="F335" s="859">
        <f t="shared" ref="F335:F344" si="92">SUM(G335:H335)</f>
        <v>13897</v>
      </c>
      <c r="G335" s="1189">
        <v>6893</v>
      </c>
      <c r="H335" s="1189">
        <v>7004</v>
      </c>
      <c r="I335" s="859">
        <f t="shared" ref="I335:I344" si="93">SUM(J335:K335)</f>
        <v>153</v>
      </c>
      <c r="J335" s="1195">
        <v>78</v>
      </c>
      <c r="K335" s="1195">
        <v>75</v>
      </c>
      <c r="L335" s="1195">
        <v>3509</v>
      </c>
      <c r="M335" s="835" t="s">
        <v>176</v>
      </c>
      <c r="N335" s="1209"/>
    </row>
    <row r="336" spans="1:15" s="818" customFormat="1" ht="15" customHeight="1">
      <c r="A336" s="834" t="s">
        <v>1421</v>
      </c>
      <c r="B336" s="1193">
        <v>1117</v>
      </c>
      <c r="C336" s="771">
        <f t="shared" si="89"/>
        <v>2142</v>
      </c>
      <c r="D336" s="771">
        <f t="shared" si="90"/>
        <v>1058</v>
      </c>
      <c r="E336" s="771">
        <f t="shared" si="91"/>
        <v>1084</v>
      </c>
      <c r="F336" s="859">
        <f t="shared" si="92"/>
        <v>2087</v>
      </c>
      <c r="G336" s="1189">
        <v>1009</v>
      </c>
      <c r="H336" s="1189">
        <v>1078</v>
      </c>
      <c r="I336" s="859">
        <f t="shared" si="93"/>
        <v>55</v>
      </c>
      <c r="J336" s="1195">
        <v>49</v>
      </c>
      <c r="K336" s="1195">
        <v>6</v>
      </c>
      <c r="L336" s="1195">
        <v>892</v>
      </c>
      <c r="M336" s="835" t="s">
        <v>607</v>
      </c>
      <c r="N336" s="1209"/>
    </row>
    <row r="337" spans="1:15" s="818" customFormat="1" ht="15" customHeight="1">
      <c r="A337" s="834" t="s">
        <v>1422</v>
      </c>
      <c r="B337" s="1193">
        <v>933</v>
      </c>
      <c r="C337" s="771">
        <f t="shared" si="89"/>
        <v>1720</v>
      </c>
      <c r="D337" s="771">
        <f t="shared" si="90"/>
        <v>837</v>
      </c>
      <c r="E337" s="771">
        <f t="shared" si="91"/>
        <v>883</v>
      </c>
      <c r="F337" s="859">
        <f t="shared" si="92"/>
        <v>1714</v>
      </c>
      <c r="G337" s="1189">
        <v>835</v>
      </c>
      <c r="H337" s="1189">
        <v>879</v>
      </c>
      <c r="I337" s="859">
        <f t="shared" si="93"/>
        <v>6</v>
      </c>
      <c r="J337" s="1195">
        <v>2</v>
      </c>
      <c r="K337" s="1195">
        <v>4</v>
      </c>
      <c r="L337" s="1195">
        <v>801</v>
      </c>
      <c r="M337" s="835" t="s">
        <v>608</v>
      </c>
      <c r="N337" s="1209"/>
    </row>
    <row r="338" spans="1:15" s="818" customFormat="1" ht="15" customHeight="1">
      <c r="A338" s="834" t="s">
        <v>1423</v>
      </c>
      <c r="B338" s="1193">
        <v>993</v>
      </c>
      <c r="C338" s="771">
        <f t="shared" si="89"/>
        <v>1932</v>
      </c>
      <c r="D338" s="771">
        <f t="shared" si="90"/>
        <v>948</v>
      </c>
      <c r="E338" s="771">
        <f t="shared" si="91"/>
        <v>984</v>
      </c>
      <c r="F338" s="859">
        <f t="shared" si="92"/>
        <v>1918</v>
      </c>
      <c r="G338" s="1189">
        <v>945</v>
      </c>
      <c r="H338" s="1189">
        <v>973</v>
      </c>
      <c r="I338" s="859">
        <f t="shared" si="93"/>
        <v>14</v>
      </c>
      <c r="J338" s="1195">
        <v>3</v>
      </c>
      <c r="K338" s="1195">
        <v>11</v>
      </c>
      <c r="L338" s="1195">
        <v>803</v>
      </c>
      <c r="M338" s="835" t="s">
        <v>609</v>
      </c>
      <c r="N338" s="1209"/>
    </row>
    <row r="339" spans="1:15" s="818" customFormat="1" ht="15" customHeight="1">
      <c r="A339" s="834" t="s">
        <v>1424</v>
      </c>
      <c r="B339" s="1193">
        <v>875</v>
      </c>
      <c r="C339" s="771">
        <f t="shared" si="89"/>
        <v>1608</v>
      </c>
      <c r="D339" s="771">
        <f t="shared" si="90"/>
        <v>763</v>
      </c>
      <c r="E339" s="771">
        <f t="shared" si="91"/>
        <v>845</v>
      </c>
      <c r="F339" s="859">
        <f t="shared" si="92"/>
        <v>1588</v>
      </c>
      <c r="G339" s="1189">
        <v>750</v>
      </c>
      <c r="H339" s="1189">
        <v>838</v>
      </c>
      <c r="I339" s="859">
        <f t="shared" si="93"/>
        <v>20</v>
      </c>
      <c r="J339" s="1195">
        <v>13</v>
      </c>
      <c r="K339" s="1195">
        <v>7</v>
      </c>
      <c r="L339" s="1195">
        <v>723</v>
      </c>
      <c r="M339" s="835" t="s">
        <v>610</v>
      </c>
      <c r="N339" s="1209"/>
    </row>
    <row r="340" spans="1:15" s="818" customFormat="1" ht="15" customHeight="1">
      <c r="A340" s="834" t="s">
        <v>1425</v>
      </c>
      <c r="B340" s="1193">
        <v>785</v>
      </c>
      <c r="C340" s="771">
        <f t="shared" si="89"/>
        <v>1552</v>
      </c>
      <c r="D340" s="771">
        <f t="shared" si="90"/>
        <v>777</v>
      </c>
      <c r="E340" s="771">
        <f t="shared" si="91"/>
        <v>775</v>
      </c>
      <c r="F340" s="859">
        <f t="shared" si="92"/>
        <v>1542</v>
      </c>
      <c r="G340" s="1189">
        <v>775</v>
      </c>
      <c r="H340" s="1189">
        <v>767</v>
      </c>
      <c r="I340" s="859">
        <f t="shared" si="93"/>
        <v>10</v>
      </c>
      <c r="J340" s="1195">
        <v>2</v>
      </c>
      <c r="K340" s="1195">
        <v>8</v>
      </c>
      <c r="L340" s="1195">
        <v>603</v>
      </c>
      <c r="M340" s="835" t="s">
        <v>611</v>
      </c>
      <c r="N340" s="1209"/>
    </row>
    <row r="341" spans="1:15" s="818" customFormat="1" ht="15" customHeight="1">
      <c r="A341" s="834" t="s">
        <v>1426</v>
      </c>
      <c r="B341" s="1193">
        <v>799</v>
      </c>
      <c r="C341" s="771">
        <f t="shared" si="89"/>
        <v>1520</v>
      </c>
      <c r="D341" s="771">
        <f t="shared" si="90"/>
        <v>752</v>
      </c>
      <c r="E341" s="771">
        <f t="shared" si="91"/>
        <v>768</v>
      </c>
      <c r="F341" s="859">
        <f t="shared" si="92"/>
        <v>1504</v>
      </c>
      <c r="G341" s="1189">
        <v>747</v>
      </c>
      <c r="H341" s="1189">
        <v>757</v>
      </c>
      <c r="I341" s="859">
        <f t="shared" si="93"/>
        <v>16</v>
      </c>
      <c r="J341" s="1195">
        <v>5</v>
      </c>
      <c r="K341" s="1195">
        <v>11</v>
      </c>
      <c r="L341" s="1195">
        <v>638</v>
      </c>
      <c r="M341" s="835" t="s">
        <v>612</v>
      </c>
      <c r="N341" s="1209"/>
    </row>
    <row r="342" spans="1:15" s="818" customFormat="1" ht="15" customHeight="1">
      <c r="A342" s="834" t="s">
        <v>1427</v>
      </c>
      <c r="B342" s="1193">
        <v>2422</v>
      </c>
      <c r="C342" s="771">
        <f t="shared" si="89"/>
        <v>4538</v>
      </c>
      <c r="D342" s="771">
        <f t="shared" si="90"/>
        <v>2219</v>
      </c>
      <c r="E342" s="771">
        <f t="shared" si="91"/>
        <v>2319</v>
      </c>
      <c r="F342" s="859">
        <f t="shared" si="92"/>
        <v>4491</v>
      </c>
      <c r="G342" s="1189">
        <v>2194</v>
      </c>
      <c r="H342" s="1189">
        <v>2297</v>
      </c>
      <c r="I342" s="859">
        <f t="shared" si="93"/>
        <v>47</v>
      </c>
      <c r="J342" s="1195">
        <v>25</v>
      </c>
      <c r="K342" s="1195">
        <v>22</v>
      </c>
      <c r="L342" s="1195">
        <v>1958</v>
      </c>
      <c r="M342" s="835" t="s">
        <v>613</v>
      </c>
      <c r="N342" s="1209"/>
    </row>
    <row r="343" spans="1:15" s="818" customFormat="1" ht="15" customHeight="1">
      <c r="A343" s="834" t="s">
        <v>1428</v>
      </c>
      <c r="B343" s="1193">
        <v>2046</v>
      </c>
      <c r="C343" s="771">
        <f t="shared" si="89"/>
        <v>4060</v>
      </c>
      <c r="D343" s="771">
        <f t="shared" si="90"/>
        <v>1981</v>
      </c>
      <c r="E343" s="771">
        <f t="shared" si="91"/>
        <v>2079</v>
      </c>
      <c r="F343" s="859">
        <f t="shared" si="92"/>
        <v>3974</v>
      </c>
      <c r="G343" s="1189">
        <v>1925</v>
      </c>
      <c r="H343" s="1189">
        <v>2049</v>
      </c>
      <c r="I343" s="859">
        <f t="shared" si="93"/>
        <v>86</v>
      </c>
      <c r="J343" s="1195">
        <v>56</v>
      </c>
      <c r="K343" s="1195">
        <v>30</v>
      </c>
      <c r="L343" s="1195">
        <v>1436</v>
      </c>
      <c r="M343" s="835" t="s">
        <v>614</v>
      </c>
      <c r="N343" s="1209"/>
    </row>
    <row r="344" spans="1:15" s="818" customFormat="1" ht="15" customHeight="1" thickBot="1">
      <c r="A344" s="903" t="s">
        <v>1429</v>
      </c>
      <c r="B344" s="1193">
        <v>1428</v>
      </c>
      <c r="C344" s="771">
        <f t="shared" si="89"/>
        <v>2556</v>
      </c>
      <c r="D344" s="771">
        <f t="shared" si="90"/>
        <v>1233</v>
      </c>
      <c r="E344" s="771">
        <f t="shared" si="91"/>
        <v>1323</v>
      </c>
      <c r="F344" s="859">
        <f t="shared" si="92"/>
        <v>2536</v>
      </c>
      <c r="G344" s="1189">
        <v>1225</v>
      </c>
      <c r="H344" s="1189">
        <v>1311</v>
      </c>
      <c r="I344" s="859">
        <f t="shared" si="93"/>
        <v>20</v>
      </c>
      <c r="J344" s="1195">
        <v>8</v>
      </c>
      <c r="K344" s="1195">
        <v>12</v>
      </c>
      <c r="L344" s="1195">
        <v>1145</v>
      </c>
      <c r="M344" s="835" t="s">
        <v>615</v>
      </c>
      <c r="N344" s="1209"/>
    </row>
    <row r="345" spans="1:15" s="868" customFormat="1" ht="11.1" customHeight="1">
      <c r="A345" s="866" t="s">
        <v>1535</v>
      </c>
      <c r="B345" s="893"/>
      <c r="C345" s="893"/>
      <c r="D345" s="893"/>
      <c r="E345" s="893"/>
      <c r="F345" s="893"/>
      <c r="G345" s="1526" t="s">
        <v>1764</v>
      </c>
      <c r="H345" s="1526"/>
      <c r="I345" s="1526"/>
      <c r="J345" s="1526"/>
      <c r="K345" s="1526"/>
      <c r="L345" s="1526"/>
      <c r="M345" s="1526"/>
      <c r="O345" s="818"/>
    </row>
    <row r="346" spans="1:15" s="1009" customFormat="1" ht="14.1" customHeight="1">
      <c r="A346" s="987" t="s">
        <v>1681</v>
      </c>
      <c r="B346" s="1011"/>
      <c r="C346" s="1011"/>
      <c r="D346" s="1011"/>
      <c r="E346" s="1011"/>
      <c r="F346" s="1011"/>
      <c r="G346" s="1011"/>
      <c r="H346" s="1011"/>
      <c r="I346" s="1011"/>
      <c r="J346" s="1011"/>
      <c r="K346" s="1011"/>
      <c r="L346" s="1012"/>
      <c r="M346" s="1119" t="s">
        <v>1682</v>
      </c>
      <c r="O346" s="1010"/>
    </row>
    <row r="347" spans="1:15" s="870" customFormat="1" ht="14.1" customHeight="1">
      <c r="A347" s="836"/>
      <c r="L347" s="838"/>
      <c r="M347" s="840"/>
      <c r="O347" s="818"/>
    </row>
    <row r="348" spans="1:15" s="870" customFormat="1" ht="20.100000000000001" customHeight="1">
      <c r="A348" s="1527" t="s">
        <v>13</v>
      </c>
      <c r="B348" s="1527"/>
      <c r="C348" s="1527"/>
      <c r="D348" s="1527"/>
      <c r="E348" s="1527"/>
      <c r="F348" s="1527"/>
      <c r="G348" s="1547" t="s">
        <v>1752</v>
      </c>
      <c r="H348" s="1547"/>
      <c r="I348" s="1547"/>
      <c r="J348" s="1547"/>
      <c r="K348" s="1547"/>
      <c r="L348" s="1547"/>
      <c r="M348" s="1547"/>
      <c r="O348" s="818"/>
    </row>
    <row r="349" spans="1:15" s="841" customFormat="1" ht="24" customHeight="1">
      <c r="A349" s="842"/>
      <c r="B349" s="1120"/>
      <c r="C349" s="1120"/>
      <c r="D349" s="842"/>
      <c r="E349" s="842"/>
      <c r="F349" s="1120"/>
      <c r="G349" s="1542"/>
      <c r="H349" s="1542"/>
      <c r="I349" s="1542"/>
      <c r="J349" s="1542"/>
      <c r="K349" s="1542"/>
      <c r="L349" s="1542"/>
      <c r="M349" s="1542"/>
      <c r="O349" s="818"/>
    </row>
    <row r="350" spans="1:15" s="843" customFormat="1" ht="18" customHeight="1" thickBot="1">
      <c r="A350" s="807" t="s">
        <v>409</v>
      </c>
      <c r="B350" s="872"/>
      <c r="C350" s="873"/>
      <c r="D350" s="873"/>
      <c r="E350" s="873"/>
      <c r="F350" s="873"/>
      <c r="G350" s="873"/>
      <c r="H350" s="873"/>
      <c r="I350" s="873"/>
      <c r="J350" s="873"/>
      <c r="K350" s="873"/>
      <c r="L350" s="1543" t="s">
        <v>448</v>
      </c>
      <c r="M350" s="1543"/>
      <c r="O350" s="818"/>
    </row>
    <row r="351" spans="1:15" s="808" customFormat="1" ht="16.5" customHeight="1">
      <c r="A351" s="1535" t="s">
        <v>688</v>
      </c>
      <c r="B351" s="1538" t="s">
        <v>410</v>
      </c>
      <c r="C351" s="1544" t="s">
        <v>449</v>
      </c>
      <c r="D351" s="1545"/>
      <c r="E351" s="1545"/>
      <c r="F351" s="1545"/>
      <c r="G351" s="1545" t="s">
        <v>449</v>
      </c>
      <c r="H351" s="1545"/>
      <c r="I351" s="1545"/>
      <c r="J351" s="1545"/>
      <c r="K351" s="1548"/>
      <c r="L351" s="1531" t="s">
        <v>693</v>
      </c>
      <c r="M351" s="1528" t="s">
        <v>689</v>
      </c>
      <c r="O351" s="818"/>
    </row>
    <row r="352" spans="1:15" s="818" customFormat="1" ht="16.5" customHeight="1">
      <c r="A352" s="1536"/>
      <c r="B352" s="1539"/>
      <c r="C352" s="1521" t="s">
        <v>690</v>
      </c>
      <c r="D352" s="1523" t="s">
        <v>64</v>
      </c>
      <c r="E352" s="1524"/>
      <c r="F352" s="1521" t="s">
        <v>691</v>
      </c>
      <c r="G352" s="1523" t="s">
        <v>64</v>
      </c>
      <c r="H352" s="1524"/>
      <c r="I352" s="1521" t="s">
        <v>692</v>
      </c>
      <c r="J352" s="1523" t="s">
        <v>64</v>
      </c>
      <c r="K352" s="1524"/>
      <c r="L352" s="1532"/>
      <c r="M352" s="1529"/>
    </row>
    <row r="353" spans="1:15" s="818" customFormat="1" ht="26.45" customHeight="1">
      <c r="A353" s="1537"/>
      <c r="B353" s="1540"/>
      <c r="C353" s="1522"/>
      <c r="D353" s="844" t="s">
        <v>411</v>
      </c>
      <c r="E353" s="844" t="s">
        <v>412</v>
      </c>
      <c r="F353" s="1525"/>
      <c r="G353" s="845" t="s">
        <v>411</v>
      </c>
      <c r="H353" s="844" t="s">
        <v>412</v>
      </c>
      <c r="I353" s="1525"/>
      <c r="J353" s="844" t="s">
        <v>411</v>
      </c>
      <c r="K353" s="844" t="s">
        <v>412</v>
      </c>
      <c r="L353" s="1533"/>
      <c r="M353" s="1530"/>
    </row>
    <row r="354" spans="1:15" s="818" customFormat="1" ht="15" customHeight="1">
      <c r="A354" s="875" t="s">
        <v>1430</v>
      </c>
      <c r="B354" s="1202">
        <v>1000</v>
      </c>
      <c r="C354" s="771">
        <f t="shared" ref="C354:C361" si="94">SUM(D354:E354)</f>
        <v>1907</v>
      </c>
      <c r="D354" s="771">
        <f t="shared" ref="D354:D361" si="95">G354+J354</f>
        <v>953</v>
      </c>
      <c r="E354" s="771">
        <f t="shared" ref="E354:E361" si="96">H354+K354</f>
        <v>954</v>
      </c>
      <c r="F354" s="859">
        <f t="shared" ref="F354:F361" si="97">SUM(G354:H354)</f>
        <v>1891</v>
      </c>
      <c r="G354" s="1200">
        <v>948</v>
      </c>
      <c r="H354" s="1200">
        <v>943</v>
      </c>
      <c r="I354" s="859">
        <f t="shared" ref="I354:I361" si="98">SUM(J354:K354)</f>
        <v>16</v>
      </c>
      <c r="J354" s="1201">
        <v>5</v>
      </c>
      <c r="K354" s="1201">
        <v>11</v>
      </c>
      <c r="L354" s="1195">
        <v>811</v>
      </c>
      <c r="M354" s="876" t="s">
        <v>1158</v>
      </c>
      <c r="N354" s="1209"/>
    </row>
    <row r="355" spans="1:15" s="818" customFormat="1" ht="15" customHeight="1">
      <c r="A355" s="834" t="s">
        <v>1431</v>
      </c>
      <c r="B355" s="1193">
        <v>974</v>
      </c>
      <c r="C355" s="771">
        <f t="shared" si="94"/>
        <v>1915</v>
      </c>
      <c r="D355" s="771">
        <f t="shared" si="95"/>
        <v>929</v>
      </c>
      <c r="E355" s="771">
        <f t="shared" si="96"/>
        <v>986</v>
      </c>
      <c r="F355" s="859">
        <f t="shared" si="97"/>
        <v>1892</v>
      </c>
      <c r="G355" s="1189">
        <v>917</v>
      </c>
      <c r="H355" s="1189">
        <v>975</v>
      </c>
      <c r="I355" s="859">
        <f t="shared" si="98"/>
        <v>23</v>
      </c>
      <c r="J355" s="1195">
        <v>12</v>
      </c>
      <c r="K355" s="1195">
        <v>11</v>
      </c>
      <c r="L355" s="1195">
        <v>848</v>
      </c>
      <c r="M355" s="835" t="s">
        <v>1157</v>
      </c>
      <c r="N355" s="1209"/>
    </row>
    <row r="356" spans="1:15" s="818" customFormat="1" ht="15" customHeight="1">
      <c r="A356" s="834" t="s">
        <v>1432</v>
      </c>
      <c r="B356" s="1193">
        <v>999</v>
      </c>
      <c r="C356" s="771">
        <f t="shared" si="94"/>
        <v>1928</v>
      </c>
      <c r="D356" s="771">
        <f t="shared" si="95"/>
        <v>932</v>
      </c>
      <c r="E356" s="771">
        <f t="shared" si="96"/>
        <v>996</v>
      </c>
      <c r="F356" s="859">
        <f t="shared" si="97"/>
        <v>1905</v>
      </c>
      <c r="G356" s="1189">
        <v>916</v>
      </c>
      <c r="H356" s="1189">
        <v>989</v>
      </c>
      <c r="I356" s="859">
        <f t="shared" si="98"/>
        <v>23</v>
      </c>
      <c r="J356" s="1195">
        <v>16</v>
      </c>
      <c r="K356" s="1195">
        <v>7</v>
      </c>
      <c r="L356" s="1195">
        <v>838</v>
      </c>
      <c r="M356" s="835" t="s">
        <v>616</v>
      </c>
      <c r="N356" s="1209"/>
    </row>
    <row r="357" spans="1:15" s="818" customFormat="1" ht="15" customHeight="1">
      <c r="A357" s="834" t="s">
        <v>1433</v>
      </c>
      <c r="B357" s="1193">
        <v>2245</v>
      </c>
      <c r="C357" s="771">
        <f t="shared" si="94"/>
        <v>4649</v>
      </c>
      <c r="D357" s="771">
        <f t="shared" si="95"/>
        <v>2214</v>
      </c>
      <c r="E357" s="771">
        <f t="shared" si="96"/>
        <v>2435</v>
      </c>
      <c r="F357" s="859">
        <f t="shared" si="97"/>
        <v>4606</v>
      </c>
      <c r="G357" s="1189">
        <v>2188</v>
      </c>
      <c r="H357" s="1189">
        <v>2418</v>
      </c>
      <c r="I357" s="859">
        <f t="shared" si="98"/>
        <v>43</v>
      </c>
      <c r="J357" s="1195">
        <v>26</v>
      </c>
      <c r="K357" s="1195">
        <v>17</v>
      </c>
      <c r="L357" s="1195">
        <v>1554</v>
      </c>
      <c r="M357" s="835" t="s">
        <v>819</v>
      </c>
      <c r="N357" s="1209"/>
    </row>
    <row r="358" spans="1:15" s="818" customFormat="1" ht="15" customHeight="1">
      <c r="A358" s="834" t="s">
        <v>1434</v>
      </c>
      <c r="B358" s="1193">
        <v>2139</v>
      </c>
      <c r="C358" s="771">
        <f t="shared" si="94"/>
        <v>4100</v>
      </c>
      <c r="D358" s="771">
        <f t="shared" si="95"/>
        <v>2010</v>
      </c>
      <c r="E358" s="771">
        <f t="shared" si="96"/>
        <v>2090</v>
      </c>
      <c r="F358" s="859">
        <f t="shared" si="97"/>
        <v>4062</v>
      </c>
      <c r="G358" s="1189">
        <v>1991</v>
      </c>
      <c r="H358" s="1189">
        <v>2071</v>
      </c>
      <c r="I358" s="859">
        <f t="shared" si="98"/>
        <v>38</v>
      </c>
      <c r="J358" s="1195">
        <v>19</v>
      </c>
      <c r="K358" s="1195">
        <v>19</v>
      </c>
      <c r="L358" s="1195">
        <v>1795</v>
      </c>
      <c r="M358" s="835" t="s">
        <v>617</v>
      </c>
      <c r="N358" s="1209"/>
    </row>
    <row r="359" spans="1:15" s="818" customFormat="1" ht="15" customHeight="1">
      <c r="A359" s="834" t="s">
        <v>1435</v>
      </c>
      <c r="B359" s="1193">
        <v>469</v>
      </c>
      <c r="C359" s="771">
        <f t="shared" si="94"/>
        <v>833</v>
      </c>
      <c r="D359" s="771">
        <f t="shared" si="95"/>
        <v>390</v>
      </c>
      <c r="E359" s="771">
        <f t="shared" si="96"/>
        <v>443</v>
      </c>
      <c r="F359" s="859">
        <f t="shared" si="97"/>
        <v>821</v>
      </c>
      <c r="G359" s="1189">
        <v>386</v>
      </c>
      <c r="H359" s="1189">
        <v>435</v>
      </c>
      <c r="I359" s="859">
        <f t="shared" si="98"/>
        <v>12</v>
      </c>
      <c r="J359" s="1195">
        <v>4</v>
      </c>
      <c r="K359" s="1195">
        <v>8</v>
      </c>
      <c r="L359" s="1195">
        <v>444</v>
      </c>
      <c r="M359" s="835" t="s">
        <v>618</v>
      </c>
      <c r="N359" s="1209"/>
    </row>
    <row r="360" spans="1:15" s="818" customFormat="1" ht="15" customHeight="1">
      <c r="A360" s="834" t="s">
        <v>1436</v>
      </c>
      <c r="B360" s="1193">
        <v>1224</v>
      </c>
      <c r="C360" s="771">
        <f t="shared" si="94"/>
        <v>2208</v>
      </c>
      <c r="D360" s="771">
        <f t="shared" si="95"/>
        <v>1060</v>
      </c>
      <c r="E360" s="771">
        <f t="shared" si="96"/>
        <v>1148</v>
      </c>
      <c r="F360" s="859">
        <f t="shared" si="97"/>
        <v>2187</v>
      </c>
      <c r="G360" s="1189">
        <v>1058</v>
      </c>
      <c r="H360" s="1189">
        <v>1129</v>
      </c>
      <c r="I360" s="859">
        <f t="shared" si="98"/>
        <v>21</v>
      </c>
      <c r="J360" s="1195">
        <v>2</v>
      </c>
      <c r="K360" s="1195">
        <v>19</v>
      </c>
      <c r="L360" s="1195">
        <v>1045</v>
      </c>
      <c r="M360" s="835" t="s">
        <v>619</v>
      </c>
      <c r="N360" s="1209"/>
    </row>
    <row r="361" spans="1:15" s="850" customFormat="1" ht="15" customHeight="1">
      <c r="A361" s="834" t="s">
        <v>1437</v>
      </c>
      <c r="B361" s="1193">
        <v>532</v>
      </c>
      <c r="C361" s="771">
        <f t="shared" si="94"/>
        <v>862</v>
      </c>
      <c r="D361" s="771">
        <f t="shared" si="95"/>
        <v>400</v>
      </c>
      <c r="E361" s="771">
        <f t="shared" si="96"/>
        <v>462</v>
      </c>
      <c r="F361" s="859">
        <f t="shared" si="97"/>
        <v>859</v>
      </c>
      <c r="G361" s="1189">
        <v>400</v>
      </c>
      <c r="H361" s="1189">
        <v>459</v>
      </c>
      <c r="I361" s="859">
        <f t="shared" si="98"/>
        <v>3</v>
      </c>
      <c r="J361" s="1195">
        <v>0</v>
      </c>
      <c r="K361" s="1195">
        <v>3</v>
      </c>
      <c r="L361" s="1195">
        <v>446</v>
      </c>
      <c r="M361" s="835" t="s">
        <v>620</v>
      </c>
      <c r="N361" s="1209"/>
      <c r="O361" s="818"/>
    </row>
    <row r="362" spans="1:15" s="818" customFormat="1" ht="14.45" customHeight="1">
      <c r="A362" s="834"/>
      <c r="B362" s="858"/>
      <c r="C362" s="771"/>
      <c r="D362" s="771"/>
      <c r="E362" s="771"/>
      <c r="F362" s="877"/>
      <c r="G362" s="877"/>
      <c r="H362" s="877"/>
      <c r="I362" s="794"/>
      <c r="J362" s="859"/>
      <c r="K362" s="859"/>
      <c r="L362" s="881"/>
      <c r="M362" s="884"/>
    </row>
    <row r="363" spans="1:15" s="818" customFormat="1" ht="15.75" customHeight="1">
      <c r="A363" s="860" t="s">
        <v>155</v>
      </c>
      <c r="B363" s="855">
        <f>SUM(B365:B372)</f>
        <v>13562</v>
      </c>
      <c r="C363" s="815">
        <f>D363+E363</f>
        <v>26201</v>
      </c>
      <c r="D363" s="815">
        <f>G363+J363</f>
        <v>12939</v>
      </c>
      <c r="E363" s="815">
        <f>H363+K363</f>
        <v>13262</v>
      </c>
      <c r="F363" s="878">
        <f>SUM(G363:H363)</f>
        <v>26006</v>
      </c>
      <c r="G363" s="878">
        <f>SUM(G365:G372)</f>
        <v>12891</v>
      </c>
      <c r="H363" s="878">
        <f>SUM(H365:H372)</f>
        <v>13115</v>
      </c>
      <c r="I363" s="796">
        <f>SUM(J363:K363)</f>
        <v>195</v>
      </c>
      <c r="J363" s="861">
        <f>SUM(J365:J372)</f>
        <v>48</v>
      </c>
      <c r="K363" s="861">
        <f>SUM(K365:K372)</f>
        <v>147</v>
      </c>
      <c r="L363" s="892">
        <f>SUM(L365:L372)</f>
        <v>8773</v>
      </c>
      <c r="M363" s="880" t="s">
        <v>177</v>
      </c>
    </row>
    <row r="364" spans="1:15" s="818" customFormat="1" ht="14.45" customHeight="1">
      <c r="A364" s="834"/>
      <c r="B364" s="858"/>
      <c r="C364" s="771"/>
      <c r="D364" s="771"/>
      <c r="E364" s="771"/>
      <c r="F364" s="877"/>
      <c r="G364" s="877"/>
      <c r="H364" s="877"/>
      <c r="I364" s="794"/>
      <c r="J364" s="859"/>
      <c r="K364" s="859"/>
      <c r="L364" s="881"/>
      <c r="M364" s="884"/>
    </row>
    <row r="365" spans="1:15" s="818" customFormat="1" ht="15.2" customHeight="1">
      <c r="A365" s="834" t="s">
        <v>1438</v>
      </c>
      <c r="B365" s="1193">
        <v>2640</v>
      </c>
      <c r="C365" s="771">
        <f t="shared" ref="C365:C372" si="99">SUM(D365:E365)</f>
        <v>5512</v>
      </c>
      <c r="D365" s="771">
        <f t="shared" ref="D365:D372" si="100">G365+J365</f>
        <v>2704</v>
      </c>
      <c r="E365" s="771">
        <f t="shared" ref="E365:E372" si="101">H365+K365</f>
        <v>2808</v>
      </c>
      <c r="F365" s="859">
        <f t="shared" ref="F365:F372" si="102">SUM(G365:H365)</f>
        <v>5471</v>
      </c>
      <c r="G365" s="1189">
        <v>2695</v>
      </c>
      <c r="H365" s="1189">
        <v>2776</v>
      </c>
      <c r="I365" s="859">
        <f t="shared" ref="I365:I372" si="103">SUM(J365:K365)</f>
        <v>41</v>
      </c>
      <c r="J365" s="1195">
        <v>9</v>
      </c>
      <c r="K365" s="1195">
        <v>32</v>
      </c>
      <c r="L365" s="1195">
        <v>1366</v>
      </c>
      <c r="M365" s="835" t="s">
        <v>177</v>
      </c>
      <c r="N365" s="1209"/>
    </row>
    <row r="366" spans="1:15" s="818" customFormat="1" ht="15.2" customHeight="1">
      <c r="A366" s="834" t="s">
        <v>1439</v>
      </c>
      <c r="B366" s="1193">
        <v>1086</v>
      </c>
      <c r="C366" s="771">
        <f t="shared" si="99"/>
        <v>1990</v>
      </c>
      <c r="D366" s="771">
        <f t="shared" si="100"/>
        <v>984</v>
      </c>
      <c r="E366" s="771">
        <f t="shared" si="101"/>
        <v>1006</v>
      </c>
      <c r="F366" s="859">
        <f t="shared" si="102"/>
        <v>1971</v>
      </c>
      <c r="G366" s="1189">
        <v>979</v>
      </c>
      <c r="H366" s="1189">
        <v>992</v>
      </c>
      <c r="I366" s="859">
        <f t="shared" si="103"/>
        <v>19</v>
      </c>
      <c r="J366" s="1195">
        <v>5</v>
      </c>
      <c r="K366" s="1195">
        <v>14</v>
      </c>
      <c r="L366" s="1195">
        <v>699</v>
      </c>
      <c r="M366" s="835" t="s">
        <v>621</v>
      </c>
      <c r="N366" s="1209"/>
    </row>
    <row r="367" spans="1:15" s="818" customFormat="1" ht="15.2" customHeight="1">
      <c r="A367" s="834" t="s">
        <v>1440</v>
      </c>
      <c r="B367" s="1193">
        <v>1397</v>
      </c>
      <c r="C367" s="771">
        <f t="shared" si="99"/>
        <v>2557</v>
      </c>
      <c r="D367" s="771">
        <f t="shared" si="100"/>
        <v>1254</v>
      </c>
      <c r="E367" s="771">
        <f t="shared" si="101"/>
        <v>1303</v>
      </c>
      <c r="F367" s="859">
        <f t="shared" si="102"/>
        <v>2532</v>
      </c>
      <c r="G367" s="1189">
        <v>1251</v>
      </c>
      <c r="H367" s="1189">
        <v>1281</v>
      </c>
      <c r="I367" s="859">
        <f t="shared" si="103"/>
        <v>25</v>
      </c>
      <c r="J367" s="1195">
        <v>3</v>
      </c>
      <c r="K367" s="1195">
        <v>22</v>
      </c>
      <c r="L367" s="1195">
        <v>1015</v>
      </c>
      <c r="M367" s="835" t="s">
        <v>622</v>
      </c>
      <c r="N367" s="1209"/>
    </row>
    <row r="368" spans="1:15" s="818" customFormat="1" ht="15.2" customHeight="1">
      <c r="A368" s="834" t="s">
        <v>1441</v>
      </c>
      <c r="B368" s="1193">
        <v>1095</v>
      </c>
      <c r="C368" s="771">
        <f t="shared" si="99"/>
        <v>2178</v>
      </c>
      <c r="D368" s="771">
        <f t="shared" si="100"/>
        <v>1086</v>
      </c>
      <c r="E368" s="771">
        <f t="shared" si="101"/>
        <v>1092</v>
      </c>
      <c r="F368" s="859">
        <f t="shared" si="102"/>
        <v>2165</v>
      </c>
      <c r="G368" s="1189">
        <v>1081</v>
      </c>
      <c r="H368" s="1189">
        <v>1084</v>
      </c>
      <c r="I368" s="859">
        <f t="shared" si="103"/>
        <v>13</v>
      </c>
      <c r="J368" s="1195">
        <v>5</v>
      </c>
      <c r="K368" s="1195">
        <v>8</v>
      </c>
      <c r="L368" s="1195">
        <v>830</v>
      </c>
      <c r="M368" s="835" t="s">
        <v>623</v>
      </c>
      <c r="N368" s="1209"/>
    </row>
    <row r="369" spans="1:15" s="818" customFormat="1" ht="15.2" customHeight="1">
      <c r="A369" s="834" t="s">
        <v>1442</v>
      </c>
      <c r="B369" s="1193">
        <v>1428</v>
      </c>
      <c r="C369" s="771">
        <f t="shared" si="99"/>
        <v>2642</v>
      </c>
      <c r="D369" s="771">
        <f t="shared" si="100"/>
        <v>1297</v>
      </c>
      <c r="E369" s="771">
        <f t="shared" si="101"/>
        <v>1345</v>
      </c>
      <c r="F369" s="859">
        <f t="shared" si="102"/>
        <v>2638</v>
      </c>
      <c r="G369" s="1189">
        <v>1297</v>
      </c>
      <c r="H369" s="1189">
        <v>1341</v>
      </c>
      <c r="I369" s="859">
        <f t="shared" si="103"/>
        <v>4</v>
      </c>
      <c r="J369" s="1195">
        <v>0</v>
      </c>
      <c r="K369" s="1195">
        <v>4</v>
      </c>
      <c r="L369" s="1195">
        <v>979</v>
      </c>
      <c r="M369" s="835" t="s">
        <v>624</v>
      </c>
      <c r="N369" s="1209"/>
    </row>
    <row r="370" spans="1:15" s="818" customFormat="1" ht="15.2" customHeight="1">
      <c r="A370" s="834" t="s">
        <v>1443</v>
      </c>
      <c r="B370" s="1193">
        <v>1486</v>
      </c>
      <c r="C370" s="771">
        <f t="shared" si="99"/>
        <v>2750</v>
      </c>
      <c r="D370" s="771">
        <f t="shared" si="100"/>
        <v>1307</v>
      </c>
      <c r="E370" s="771">
        <f t="shared" si="101"/>
        <v>1443</v>
      </c>
      <c r="F370" s="859">
        <f t="shared" si="102"/>
        <v>2721</v>
      </c>
      <c r="G370" s="1189">
        <v>1299</v>
      </c>
      <c r="H370" s="1189">
        <v>1422</v>
      </c>
      <c r="I370" s="859">
        <f t="shared" si="103"/>
        <v>29</v>
      </c>
      <c r="J370" s="1195">
        <v>8</v>
      </c>
      <c r="K370" s="1195">
        <v>21</v>
      </c>
      <c r="L370" s="1195">
        <v>1114</v>
      </c>
      <c r="M370" s="835" t="s">
        <v>625</v>
      </c>
      <c r="N370" s="1209"/>
    </row>
    <row r="371" spans="1:15" s="818" customFormat="1" ht="15.2" customHeight="1">
      <c r="A371" s="834" t="s">
        <v>1444</v>
      </c>
      <c r="B371" s="1193">
        <v>1027</v>
      </c>
      <c r="C371" s="771">
        <f t="shared" si="99"/>
        <v>1880</v>
      </c>
      <c r="D371" s="771">
        <f t="shared" si="100"/>
        <v>934</v>
      </c>
      <c r="E371" s="771">
        <f t="shared" si="101"/>
        <v>946</v>
      </c>
      <c r="F371" s="859">
        <f t="shared" si="102"/>
        <v>1863</v>
      </c>
      <c r="G371" s="1189">
        <v>930</v>
      </c>
      <c r="H371" s="1189">
        <v>933</v>
      </c>
      <c r="I371" s="859">
        <f t="shared" si="103"/>
        <v>17</v>
      </c>
      <c r="J371" s="1195">
        <v>4</v>
      </c>
      <c r="K371" s="1195">
        <v>13</v>
      </c>
      <c r="L371" s="1195">
        <v>786</v>
      </c>
      <c r="M371" s="835" t="s">
        <v>626</v>
      </c>
      <c r="N371" s="1209"/>
    </row>
    <row r="372" spans="1:15" s="850" customFormat="1" ht="15.2" customHeight="1">
      <c r="A372" s="834" t="s">
        <v>1445</v>
      </c>
      <c r="B372" s="1193">
        <v>3403</v>
      </c>
      <c r="C372" s="771">
        <f t="shared" si="99"/>
        <v>6692</v>
      </c>
      <c r="D372" s="771">
        <f t="shared" si="100"/>
        <v>3373</v>
      </c>
      <c r="E372" s="771">
        <f t="shared" si="101"/>
        <v>3319</v>
      </c>
      <c r="F372" s="859">
        <f t="shared" si="102"/>
        <v>6645</v>
      </c>
      <c r="G372" s="1189">
        <v>3359</v>
      </c>
      <c r="H372" s="1189">
        <v>3286</v>
      </c>
      <c r="I372" s="859">
        <f t="shared" si="103"/>
        <v>47</v>
      </c>
      <c r="J372" s="1195">
        <v>14</v>
      </c>
      <c r="K372" s="1195">
        <v>33</v>
      </c>
      <c r="L372" s="1195">
        <v>1984</v>
      </c>
      <c r="M372" s="835" t="s">
        <v>627</v>
      </c>
      <c r="N372" s="1209"/>
      <c r="O372" s="818"/>
    </row>
    <row r="373" spans="1:15" s="818" customFormat="1" ht="14.25" customHeight="1">
      <c r="A373" s="834"/>
      <c r="B373" s="858"/>
      <c r="C373" s="771"/>
      <c r="D373" s="771"/>
      <c r="E373" s="771"/>
      <c r="F373" s="877"/>
      <c r="G373" s="877"/>
      <c r="H373" s="877"/>
      <c r="I373" s="794"/>
      <c r="J373" s="859"/>
      <c r="K373" s="859"/>
      <c r="L373" s="859"/>
      <c r="M373" s="884"/>
    </row>
    <row r="374" spans="1:15" s="818" customFormat="1" ht="15.75" customHeight="1">
      <c r="A374" s="860" t="s">
        <v>156</v>
      </c>
      <c r="B374" s="855">
        <f>SUM(B376:B381)</f>
        <v>8827</v>
      </c>
      <c r="C374" s="815">
        <f>D374+E374</f>
        <v>17696</v>
      </c>
      <c r="D374" s="815">
        <f>G374+J374</f>
        <v>8685</v>
      </c>
      <c r="E374" s="815">
        <f>H374+K374</f>
        <v>9011</v>
      </c>
      <c r="F374" s="878">
        <f>SUM(G374:H374)</f>
        <v>17479</v>
      </c>
      <c r="G374" s="878">
        <f>SUM(G376:G381)</f>
        <v>8618</v>
      </c>
      <c r="H374" s="878">
        <f>SUM(H376:H381)</f>
        <v>8861</v>
      </c>
      <c r="I374" s="796">
        <f>SUM(J374:K374)</f>
        <v>217</v>
      </c>
      <c r="J374" s="861">
        <f>SUM(J376:J381)</f>
        <v>67</v>
      </c>
      <c r="K374" s="861">
        <f>SUM(K376:K381)</f>
        <v>150</v>
      </c>
      <c r="L374" s="892">
        <f>SUM(L376:L381)</f>
        <v>5963</v>
      </c>
      <c r="M374" s="880" t="s">
        <v>178</v>
      </c>
    </row>
    <row r="375" spans="1:15" s="818" customFormat="1" ht="14.25" customHeight="1">
      <c r="A375" s="834"/>
      <c r="B375" s="858"/>
      <c r="C375" s="771"/>
      <c r="D375" s="771"/>
      <c r="E375" s="771"/>
      <c r="F375" s="877"/>
      <c r="G375" s="877"/>
      <c r="H375" s="877"/>
      <c r="I375" s="794"/>
      <c r="J375" s="859"/>
      <c r="K375" s="859"/>
      <c r="L375" s="881"/>
      <c r="M375" s="835"/>
    </row>
    <row r="376" spans="1:15" s="818" customFormat="1" ht="15.2" customHeight="1">
      <c r="A376" s="834" t="s">
        <v>1446</v>
      </c>
      <c r="B376" s="1193">
        <v>3517</v>
      </c>
      <c r="C376" s="771">
        <f t="shared" ref="C376:C381" si="104">SUM(D376:E376)</f>
        <v>7646</v>
      </c>
      <c r="D376" s="771">
        <f t="shared" ref="D376:D381" si="105">G376+J376</f>
        <v>3723</v>
      </c>
      <c r="E376" s="771">
        <f t="shared" ref="E376:E381" si="106">H376+K376</f>
        <v>3923</v>
      </c>
      <c r="F376" s="859">
        <f t="shared" ref="F376:F381" si="107">SUM(G376:H376)</f>
        <v>7569</v>
      </c>
      <c r="G376" s="1189">
        <v>3704</v>
      </c>
      <c r="H376" s="1189">
        <v>3865</v>
      </c>
      <c r="I376" s="859">
        <f t="shared" ref="I376:I381" si="108">SUM(J376:K376)</f>
        <v>77</v>
      </c>
      <c r="J376" s="1195">
        <v>19</v>
      </c>
      <c r="K376" s="1195">
        <v>58</v>
      </c>
      <c r="L376" s="1195">
        <v>1959</v>
      </c>
      <c r="M376" s="835" t="s">
        <v>178</v>
      </c>
      <c r="N376" s="1209"/>
    </row>
    <row r="377" spans="1:15" s="818" customFormat="1" ht="15.2" customHeight="1">
      <c r="A377" s="834" t="s">
        <v>1447</v>
      </c>
      <c r="B377" s="1193">
        <v>1193</v>
      </c>
      <c r="C377" s="771">
        <f t="shared" si="104"/>
        <v>2315</v>
      </c>
      <c r="D377" s="771">
        <f t="shared" si="105"/>
        <v>1115</v>
      </c>
      <c r="E377" s="771">
        <f t="shared" si="106"/>
        <v>1200</v>
      </c>
      <c r="F377" s="859">
        <f t="shared" si="107"/>
        <v>2280</v>
      </c>
      <c r="G377" s="1189">
        <v>1104</v>
      </c>
      <c r="H377" s="1189">
        <v>1176</v>
      </c>
      <c r="I377" s="859">
        <f t="shared" si="108"/>
        <v>35</v>
      </c>
      <c r="J377" s="1195">
        <v>11</v>
      </c>
      <c r="K377" s="1195">
        <v>24</v>
      </c>
      <c r="L377" s="1195">
        <v>912</v>
      </c>
      <c r="M377" s="835" t="s">
        <v>628</v>
      </c>
      <c r="N377" s="1209"/>
    </row>
    <row r="378" spans="1:15" s="818" customFormat="1" ht="15.2" customHeight="1">
      <c r="A378" s="834" t="s">
        <v>1448</v>
      </c>
      <c r="B378" s="1193">
        <v>986</v>
      </c>
      <c r="C378" s="771">
        <f t="shared" si="104"/>
        <v>1816</v>
      </c>
      <c r="D378" s="771">
        <f t="shared" si="105"/>
        <v>900</v>
      </c>
      <c r="E378" s="771">
        <f t="shared" si="106"/>
        <v>916</v>
      </c>
      <c r="F378" s="859">
        <f t="shared" si="107"/>
        <v>1789</v>
      </c>
      <c r="G378" s="1189">
        <v>893</v>
      </c>
      <c r="H378" s="1189">
        <v>896</v>
      </c>
      <c r="I378" s="859">
        <f t="shared" si="108"/>
        <v>27</v>
      </c>
      <c r="J378" s="1195">
        <v>7</v>
      </c>
      <c r="K378" s="1195">
        <v>20</v>
      </c>
      <c r="L378" s="1195">
        <v>806</v>
      </c>
      <c r="M378" s="835" t="s">
        <v>629</v>
      </c>
      <c r="N378" s="1209"/>
    </row>
    <row r="379" spans="1:15" s="818" customFormat="1" ht="15.2" customHeight="1">
      <c r="A379" s="834" t="s">
        <v>1449</v>
      </c>
      <c r="B379" s="1193">
        <v>987</v>
      </c>
      <c r="C379" s="771">
        <f t="shared" si="104"/>
        <v>1866</v>
      </c>
      <c r="D379" s="771">
        <f t="shared" si="105"/>
        <v>921</v>
      </c>
      <c r="E379" s="771">
        <f t="shared" si="106"/>
        <v>945</v>
      </c>
      <c r="F379" s="859">
        <f t="shared" si="107"/>
        <v>1852</v>
      </c>
      <c r="G379" s="1189">
        <v>917</v>
      </c>
      <c r="H379" s="1189">
        <v>935</v>
      </c>
      <c r="I379" s="859">
        <f t="shared" si="108"/>
        <v>14</v>
      </c>
      <c r="J379" s="1195">
        <v>4</v>
      </c>
      <c r="K379" s="1195">
        <v>10</v>
      </c>
      <c r="L379" s="1195">
        <v>773</v>
      </c>
      <c r="M379" s="835" t="s">
        <v>630</v>
      </c>
      <c r="N379" s="1209"/>
    </row>
    <row r="380" spans="1:15" s="818" customFormat="1" ht="15.2" customHeight="1">
      <c r="A380" s="834" t="s">
        <v>1450</v>
      </c>
      <c r="B380" s="1193">
        <v>963</v>
      </c>
      <c r="C380" s="771">
        <f t="shared" si="104"/>
        <v>1820</v>
      </c>
      <c r="D380" s="771">
        <f t="shared" si="105"/>
        <v>899</v>
      </c>
      <c r="E380" s="771">
        <f t="shared" si="106"/>
        <v>921</v>
      </c>
      <c r="F380" s="859">
        <f t="shared" si="107"/>
        <v>1788</v>
      </c>
      <c r="G380" s="1189">
        <v>888</v>
      </c>
      <c r="H380" s="1189">
        <v>900</v>
      </c>
      <c r="I380" s="859">
        <f t="shared" si="108"/>
        <v>32</v>
      </c>
      <c r="J380" s="1195">
        <v>11</v>
      </c>
      <c r="K380" s="1195">
        <v>21</v>
      </c>
      <c r="L380" s="1195">
        <v>662</v>
      </c>
      <c r="M380" s="835" t="s">
        <v>631</v>
      </c>
      <c r="N380" s="1209"/>
    </row>
    <row r="381" spans="1:15" s="850" customFormat="1" ht="15.2" customHeight="1">
      <c r="A381" s="834" t="s">
        <v>1451</v>
      </c>
      <c r="B381" s="1193">
        <v>1181</v>
      </c>
      <c r="C381" s="771">
        <f t="shared" si="104"/>
        <v>2233</v>
      </c>
      <c r="D381" s="771">
        <f t="shared" si="105"/>
        <v>1127</v>
      </c>
      <c r="E381" s="771">
        <f t="shared" si="106"/>
        <v>1106</v>
      </c>
      <c r="F381" s="859">
        <f t="shared" si="107"/>
        <v>2201</v>
      </c>
      <c r="G381" s="1189">
        <v>1112</v>
      </c>
      <c r="H381" s="1189">
        <v>1089</v>
      </c>
      <c r="I381" s="859">
        <f t="shared" si="108"/>
        <v>32</v>
      </c>
      <c r="J381" s="1195">
        <v>15</v>
      </c>
      <c r="K381" s="1195">
        <v>17</v>
      </c>
      <c r="L381" s="1195">
        <v>851</v>
      </c>
      <c r="M381" s="835" t="s">
        <v>632</v>
      </c>
      <c r="N381" s="1209"/>
      <c r="O381" s="818"/>
    </row>
    <row r="382" spans="1:15" s="818" customFormat="1" ht="14.45" customHeight="1">
      <c r="A382" s="834"/>
      <c r="B382" s="858"/>
      <c r="C382" s="771"/>
      <c r="D382" s="771"/>
      <c r="E382" s="771"/>
      <c r="F382" s="877"/>
      <c r="G382" s="877"/>
      <c r="H382" s="877"/>
      <c r="I382" s="794"/>
      <c r="J382" s="859"/>
      <c r="K382" s="859"/>
      <c r="L382" s="881"/>
      <c r="M382" s="884"/>
    </row>
    <row r="383" spans="1:15" s="818" customFormat="1" ht="15.75" customHeight="1">
      <c r="A383" s="860" t="s">
        <v>157</v>
      </c>
      <c r="B383" s="855">
        <f>SUM(B385:B388)+SUM(B398:B402)</f>
        <v>20045</v>
      </c>
      <c r="C383" s="815">
        <f>D383+E383</f>
        <v>39475</v>
      </c>
      <c r="D383" s="815">
        <f>G383+J383</f>
        <v>19071</v>
      </c>
      <c r="E383" s="815">
        <f>H383+K383</f>
        <v>20404</v>
      </c>
      <c r="F383" s="878">
        <f>SUM(G383:H383)</f>
        <v>38529</v>
      </c>
      <c r="G383" s="878">
        <f>SUM(G385:G388)+SUM(G398:G402)</f>
        <v>18360</v>
      </c>
      <c r="H383" s="878">
        <f>SUM(H385:H388)+SUM(H398:H402)</f>
        <v>20169</v>
      </c>
      <c r="I383" s="796">
        <f>SUM(J383:K383)</f>
        <v>946</v>
      </c>
      <c r="J383" s="861">
        <f>SUM(J385:J388)+SUM(J398:J402)</f>
        <v>711</v>
      </c>
      <c r="K383" s="861">
        <f>SUM(K385:K388)+SUM(K398:K402)</f>
        <v>235</v>
      </c>
      <c r="L383" s="892">
        <f>SUM(L385:L388)+SUM(L398:L402)</f>
        <v>13141</v>
      </c>
      <c r="M383" s="880" t="s">
        <v>179</v>
      </c>
    </row>
    <row r="384" spans="1:15" s="818" customFormat="1" ht="14.45" customHeight="1">
      <c r="A384" s="834"/>
      <c r="B384" s="858"/>
      <c r="C384" s="771"/>
      <c r="D384" s="771"/>
      <c r="E384" s="771"/>
      <c r="F384" s="859"/>
      <c r="G384" s="877"/>
      <c r="H384" s="877"/>
      <c r="I384" s="794"/>
      <c r="J384" s="859"/>
      <c r="K384" s="859"/>
      <c r="L384" s="859"/>
      <c r="M384" s="835"/>
    </row>
    <row r="385" spans="1:15" s="818" customFormat="1" ht="15.2" customHeight="1">
      <c r="A385" s="834" t="s">
        <v>1452</v>
      </c>
      <c r="B385" s="1193">
        <v>5425</v>
      </c>
      <c r="C385" s="771">
        <f t="shared" ref="C385:C388" si="109">SUM(D385:E385)</f>
        <v>11705</v>
      </c>
      <c r="D385" s="771">
        <f t="shared" ref="D385:D388" si="110">G385+J385</f>
        <v>5615</v>
      </c>
      <c r="E385" s="771">
        <f t="shared" ref="E385:E388" si="111">H385+K385</f>
        <v>6090</v>
      </c>
      <c r="F385" s="859">
        <f t="shared" ref="F385:F388" si="112">SUM(G385:H385)</f>
        <v>11536</v>
      </c>
      <c r="G385" s="1189">
        <v>5503</v>
      </c>
      <c r="H385" s="1189">
        <v>6033</v>
      </c>
      <c r="I385" s="859">
        <f t="shared" ref="I385:I388" si="113">SUM(J385:K385)</f>
        <v>169</v>
      </c>
      <c r="J385" s="1206">
        <v>112</v>
      </c>
      <c r="K385" s="1206">
        <v>57</v>
      </c>
      <c r="L385" s="1195">
        <v>2746</v>
      </c>
      <c r="M385" s="835" t="s">
        <v>179</v>
      </c>
      <c r="N385" s="1209"/>
    </row>
    <row r="386" spans="1:15" s="818" customFormat="1" ht="15.2" customHeight="1">
      <c r="A386" s="834" t="s">
        <v>1453</v>
      </c>
      <c r="B386" s="1193">
        <v>3500</v>
      </c>
      <c r="C386" s="771">
        <f t="shared" si="109"/>
        <v>6845</v>
      </c>
      <c r="D386" s="771">
        <f t="shared" si="110"/>
        <v>3368</v>
      </c>
      <c r="E386" s="771">
        <f t="shared" si="111"/>
        <v>3477</v>
      </c>
      <c r="F386" s="859">
        <f t="shared" si="112"/>
        <v>6613</v>
      </c>
      <c r="G386" s="1189">
        <v>3174</v>
      </c>
      <c r="H386" s="1189">
        <v>3439</v>
      </c>
      <c r="I386" s="859">
        <f t="shared" si="113"/>
        <v>232</v>
      </c>
      <c r="J386" s="1206">
        <v>194</v>
      </c>
      <c r="K386" s="1206">
        <v>38</v>
      </c>
      <c r="L386" s="1195">
        <v>2160</v>
      </c>
      <c r="M386" s="835" t="s">
        <v>633</v>
      </c>
      <c r="N386" s="1209"/>
    </row>
    <row r="387" spans="1:15" s="818" customFormat="1" ht="15.2" customHeight="1">
      <c r="A387" s="834" t="s">
        <v>1454</v>
      </c>
      <c r="B387" s="1193">
        <v>1424</v>
      </c>
      <c r="C387" s="771">
        <f t="shared" si="109"/>
        <v>2582</v>
      </c>
      <c r="D387" s="771">
        <f t="shared" si="110"/>
        <v>1256</v>
      </c>
      <c r="E387" s="771">
        <f t="shared" si="111"/>
        <v>1326</v>
      </c>
      <c r="F387" s="859">
        <f t="shared" si="112"/>
        <v>2508</v>
      </c>
      <c r="G387" s="1189">
        <v>1199</v>
      </c>
      <c r="H387" s="1189">
        <v>1309</v>
      </c>
      <c r="I387" s="859">
        <f t="shared" si="113"/>
        <v>74</v>
      </c>
      <c r="J387" s="1206">
        <v>57</v>
      </c>
      <c r="K387" s="1206">
        <v>17</v>
      </c>
      <c r="L387" s="1195">
        <v>1096</v>
      </c>
      <c r="M387" s="835" t="s">
        <v>634</v>
      </c>
      <c r="N387" s="1209"/>
    </row>
    <row r="388" spans="1:15" s="818" customFormat="1" ht="15.2" customHeight="1" thickBot="1">
      <c r="A388" s="903" t="s">
        <v>1455</v>
      </c>
      <c r="B388" s="1193">
        <v>718</v>
      </c>
      <c r="C388" s="771">
        <f t="shared" si="109"/>
        <v>1239</v>
      </c>
      <c r="D388" s="771">
        <f t="shared" si="110"/>
        <v>553</v>
      </c>
      <c r="E388" s="771">
        <f t="shared" si="111"/>
        <v>686</v>
      </c>
      <c r="F388" s="859">
        <f t="shared" si="112"/>
        <v>1227</v>
      </c>
      <c r="G388" s="1189">
        <v>550</v>
      </c>
      <c r="H388" s="1189">
        <v>677</v>
      </c>
      <c r="I388" s="859">
        <f t="shared" si="113"/>
        <v>12</v>
      </c>
      <c r="J388" s="1206">
        <v>3</v>
      </c>
      <c r="K388" s="1206">
        <v>9</v>
      </c>
      <c r="L388" s="1195">
        <v>583</v>
      </c>
      <c r="M388" s="835" t="s">
        <v>635</v>
      </c>
      <c r="N388" s="1209"/>
    </row>
    <row r="389" spans="1:15" s="868" customFormat="1" ht="11.1" customHeight="1">
      <c r="A389" s="866" t="s">
        <v>1535</v>
      </c>
      <c r="B389" s="893"/>
      <c r="C389" s="893"/>
      <c r="D389" s="893"/>
      <c r="E389" s="893"/>
      <c r="F389" s="893"/>
      <c r="G389" s="1526" t="s">
        <v>1764</v>
      </c>
      <c r="H389" s="1526"/>
      <c r="I389" s="1526"/>
      <c r="J389" s="1526"/>
      <c r="K389" s="1526"/>
      <c r="L389" s="1526"/>
      <c r="M389" s="1526"/>
      <c r="O389" s="818"/>
    </row>
    <row r="390" spans="1:15" s="1009" customFormat="1" ht="14.1" customHeight="1">
      <c r="A390" s="987" t="s">
        <v>1683</v>
      </c>
      <c r="B390" s="1013"/>
      <c r="C390" s="1013"/>
      <c r="D390" s="1013"/>
      <c r="E390" s="1013"/>
      <c r="F390" s="1013"/>
      <c r="G390" s="1013"/>
      <c r="H390" s="1013"/>
      <c r="I390" s="1013"/>
      <c r="J390" s="1013"/>
      <c r="K390" s="1013"/>
      <c r="L390" s="1012"/>
      <c r="M390" s="1119" t="s">
        <v>1684</v>
      </c>
      <c r="O390" s="1010"/>
    </row>
    <row r="391" spans="1:15" s="870" customFormat="1" ht="14.1" customHeight="1">
      <c r="A391" s="836"/>
      <c r="B391" s="904"/>
      <c r="C391" s="904"/>
      <c r="D391" s="904"/>
      <c r="E391" s="904"/>
      <c r="F391" s="904"/>
      <c r="G391" s="904"/>
      <c r="H391" s="904"/>
      <c r="I391" s="904"/>
      <c r="J391" s="904"/>
      <c r="K391" s="904"/>
      <c r="L391" s="838"/>
      <c r="M391" s="840"/>
      <c r="O391" s="818"/>
    </row>
    <row r="392" spans="1:15" s="870" customFormat="1" ht="20.100000000000001" customHeight="1">
      <c r="A392" s="1527" t="s">
        <v>13</v>
      </c>
      <c r="B392" s="1527"/>
      <c r="C392" s="1527"/>
      <c r="D392" s="1527"/>
      <c r="E392" s="1527"/>
      <c r="F392" s="1527"/>
      <c r="G392" s="1547" t="s">
        <v>1752</v>
      </c>
      <c r="H392" s="1547"/>
      <c r="I392" s="1547"/>
      <c r="J392" s="1547"/>
      <c r="K392" s="1547"/>
      <c r="L392" s="1547"/>
      <c r="M392" s="1547"/>
      <c r="O392" s="818"/>
    </row>
    <row r="393" spans="1:15" s="841" customFormat="1" ht="24" customHeight="1">
      <c r="A393" s="842"/>
      <c r="B393" s="1120"/>
      <c r="C393" s="1120"/>
      <c r="D393" s="842"/>
      <c r="E393" s="842"/>
      <c r="F393" s="1120"/>
      <c r="G393" s="1542"/>
      <c r="H393" s="1542"/>
      <c r="I393" s="1542"/>
      <c r="J393" s="1542"/>
      <c r="K393" s="1542"/>
      <c r="L393" s="1542"/>
      <c r="M393" s="1542"/>
      <c r="O393" s="818"/>
    </row>
    <row r="394" spans="1:15" s="843" customFormat="1" ht="18" customHeight="1" thickBot="1">
      <c r="A394" s="807" t="s">
        <v>409</v>
      </c>
      <c r="B394" s="872"/>
      <c r="C394" s="873"/>
      <c r="D394" s="873"/>
      <c r="E394" s="873"/>
      <c r="F394" s="873"/>
      <c r="G394" s="873"/>
      <c r="H394" s="873"/>
      <c r="I394" s="873"/>
      <c r="J394" s="873"/>
      <c r="K394" s="873"/>
      <c r="L394" s="1543" t="s">
        <v>448</v>
      </c>
      <c r="M394" s="1543"/>
      <c r="O394" s="818"/>
    </row>
    <row r="395" spans="1:15" s="808" customFormat="1" ht="16.5" customHeight="1">
      <c r="A395" s="1535" t="s">
        <v>688</v>
      </c>
      <c r="B395" s="1538" t="s">
        <v>410</v>
      </c>
      <c r="C395" s="1544" t="s">
        <v>449</v>
      </c>
      <c r="D395" s="1545"/>
      <c r="E395" s="1545"/>
      <c r="F395" s="1545"/>
      <c r="G395" s="1545" t="s">
        <v>449</v>
      </c>
      <c r="H395" s="1545"/>
      <c r="I395" s="1545"/>
      <c r="J395" s="1545"/>
      <c r="K395" s="1548"/>
      <c r="L395" s="1531" t="s">
        <v>693</v>
      </c>
      <c r="M395" s="1528" t="s">
        <v>689</v>
      </c>
      <c r="O395" s="818"/>
    </row>
    <row r="396" spans="1:15" s="818" customFormat="1" ht="16.5" customHeight="1">
      <c r="A396" s="1536"/>
      <c r="B396" s="1539"/>
      <c r="C396" s="1521" t="s">
        <v>690</v>
      </c>
      <c r="D396" s="1523" t="s">
        <v>64</v>
      </c>
      <c r="E396" s="1524"/>
      <c r="F396" s="1521" t="s">
        <v>691</v>
      </c>
      <c r="G396" s="1523" t="s">
        <v>64</v>
      </c>
      <c r="H396" s="1524"/>
      <c r="I396" s="1521" t="s">
        <v>692</v>
      </c>
      <c r="J396" s="1523" t="s">
        <v>64</v>
      </c>
      <c r="K396" s="1524"/>
      <c r="L396" s="1532"/>
      <c r="M396" s="1529"/>
    </row>
    <row r="397" spans="1:15" s="818" customFormat="1" ht="26.45" customHeight="1">
      <c r="A397" s="1537"/>
      <c r="B397" s="1540"/>
      <c r="C397" s="1522"/>
      <c r="D397" s="844" t="s">
        <v>411</v>
      </c>
      <c r="E397" s="844" t="s">
        <v>412</v>
      </c>
      <c r="F397" s="1525"/>
      <c r="G397" s="845" t="s">
        <v>411</v>
      </c>
      <c r="H397" s="844" t="s">
        <v>412</v>
      </c>
      <c r="I397" s="1525"/>
      <c r="J397" s="844" t="s">
        <v>411</v>
      </c>
      <c r="K397" s="844" t="s">
        <v>412</v>
      </c>
      <c r="L397" s="1533"/>
      <c r="M397" s="1530"/>
    </row>
    <row r="398" spans="1:15" s="818" customFormat="1" ht="15.2" customHeight="1">
      <c r="A398" s="875" t="s">
        <v>1164</v>
      </c>
      <c r="B398" s="1202">
        <v>1212</v>
      </c>
      <c r="C398" s="771">
        <f t="shared" ref="C398:C402" si="114">SUM(D398:E398)</f>
        <v>2220</v>
      </c>
      <c r="D398" s="771">
        <f t="shared" ref="D398:D402" si="115">G398+J398</f>
        <v>1102</v>
      </c>
      <c r="E398" s="771">
        <f t="shared" ref="E398:E402" si="116">H398+K398</f>
        <v>1118</v>
      </c>
      <c r="F398" s="859">
        <f t="shared" ref="F398:F402" si="117">SUM(G398:H398)</f>
        <v>2190</v>
      </c>
      <c r="G398" s="1200">
        <v>1083</v>
      </c>
      <c r="H398" s="1200">
        <v>1107</v>
      </c>
      <c r="I398" s="859">
        <f t="shared" ref="I398:I402" si="118">SUM(J398:K398)</f>
        <v>30</v>
      </c>
      <c r="J398" s="1207">
        <v>19</v>
      </c>
      <c r="K398" s="1207">
        <v>11</v>
      </c>
      <c r="L398" s="1206">
        <v>997</v>
      </c>
      <c r="M398" s="876" t="s">
        <v>1156</v>
      </c>
      <c r="N398" s="1209"/>
    </row>
    <row r="399" spans="1:15" s="818" customFormat="1" ht="15.2" customHeight="1">
      <c r="A399" s="834" t="s">
        <v>1154</v>
      </c>
      <c r="B399" s="1193">
        <v>1605</v>
      </c>
      <c r="C399" s="771">
        <f t="shared" si="114"/>
        <v>3158</v>
      </c>
      <c r="D399" s="771">
        <f t="shared" si="115"/>
        <v>1604</v>
      </c>
      <c r="E399" s="771">
        <f t="shared" si="116"/>
        <v>1554</v>
      </c>
      <c r="F399" s="859">
        <f t="shared" si="117"/>
        <v>2955</v>
      </c>
      <c r="G399" s="1189">
        <v>1412</v>
      </c>
      <c r="H399" s="1189">
        <v>1543</v>
      </c>
      <c r="I399" s="859">
        <f t="shared" si="118"/>
        <v>203</v>
      </c>
      <c r="J399" s="1206">
        <v>192</v>
      </c>
      <c r="K399" s="1206">
        <v>11</v>
      </c>
      <c r="L399" s="1206">
        <v>1200</v>
      </c>
      <c r="M399" s="835" t="s">
        <v>1155</v>
      </c>
      <c r="N399" s="1209"/>
    </row>
    <row r="400" spans="1:15" s="818" customFormat="1" ht="15.2" customHeight="1">
      <c r="A400" s="834" t="s">
        <v>1456</v>
      </c>
      <c r="B400" s="1193">
        <v>3427</v>
      </c>
      <c r="C400" s="771">
        <f t="shared" si="114"/>
        <v>6862</v>
      </c>
      <c r="D400" s="771">
        <f t="shared" si="115"/>
        <v>3241</v>
      </c>
      <c r="E400" s="771">
        <f t="shared" si="116"/>
        <v>3621</v>
      </c>
      <c r="F400" s="859">
        <f t="shared" si="117"/>
        <v>6721</v>
      </c>
      <c r="G400" s="1189">
        <v>3153</v>
      </c>
      <c r="H400" s="1189">
        <v>3568</v>
      </c>
      <c r="I400" s="859">
        <f t="shared" si="118"/>
        <v>141</v>
      </c>
      <c r="J400" s="1206">
        <v>88</v>
      </c>
      <c r="K400" s="1206">
        <v>53</v>
      </c>
      <c r="L400" s="1206">
        <v>2114</v>
      </c>
      <c r="M400" s="835" t="s">
        <v>1830</v>
      </c>
      <c r="N400" s="1209"/>
    </row>
    <row r="401" spans="1:15" s="818" customFormat="1" ht="15.2" customHeight="1">
      <c r="A401" s="834" t="s">
        <v>1457</v>
      </c>
      <c r="B401" s="1193">
        <v>1674</v>
      </c>
      <c r="C401" s="771">
        <f t="shared" si="114"/>
        <v>3040</v>
      </c>
      <c r="D401" s="771">
        <f t="shared" si="115"/>
        <v>1441</v>
      </c>
      <c r="E401" s="771">
        <f t="shared" si="116"/>
        <v>1599</v>
      </c>
      <c r="F401" s="859">
        <f t="shared" si="117"/>
        <v>2969</v>
      </c>
      <c r="G401" s="1189">
        <v>1402</v>
      </c>
      <c r="H401" s="1189">
        <v>1567</v>
      </c>
      <c r="I401" s="859">
        <f t="shared" si="118"/>
        <v>71</v>
      </c>
      <c r="J401" s="1206">
        <v>39</v>
      </c>
      <c r="K401" s="1206">
        <v>32</v>
      </c>
      <c r="L401" s="1206">
        <v>1339</v>
      </c>
      <c r="M401" s="835" t="s">
        <v>820</v>
      </c>
      <c r="N401" s="1209"/>
    </row>
    <row r="402" spans="1:15" s="850" customFormat="1" ht="15.2" customHeight="1">
      <c r="A402" s="834" t="s">
        <v>1458</v>
      </c>
      <c r="B402" s="1193">
        <v>1060</v>
      </c>
      <c r="C402" s="771">
        <f t="shared" si="114"/>
        <v>1824</v>
      </c>
      <c r="D402" s="771">
        <f t="shared" si="115"/>
        <v>891</v>
      </c>
      <c r="E402" s="771">
        <f t="shared" si="116"/>
        <v>933</v>
      </c>
      <c r="F402" s="859">
        <f t="shared" si="117"/>
        <v>1810</v>
      </c>
      <c r="G402" s="1189">
        <v>884</v>
      </c>
      <c r="H402" s="1189">
        <v>926</v>
      </c>
      <c r="I402" s="859">
        <f t="shared" si="118"/>
        <v>14</v>
      </c>
      <c r="J402" s="1206">
        <v>7</v>
      </c>
      <c r="K402" s="1206">
        <v>7</v>
      </c>
      <c r="L402" s="1206">
        <v>906</v>
      </c>
      <c r="M402" s="835" t="s">
        <v>636</v>
      </c>
      <c r="N402" s="1209"/>
      <c r="O402" s="818"/>
    </row>
    <row r="403" spans="1:15" s="818" customFormat="1" ht="14.85" customHeight="1">
      <c r="A403" s="834"/>
      <c r="B403" s="858"/>
      <c r="C403" s="771"/>
      <c r="D403" s="771"/>
      <c r="E403" s="771"/>
      <c r="F403" s="877"/>
      <c r="G403" s="877"/>
      <c r="H403" s="877"/>
      <c r="I403" s="794"/>
      <c r="J403" s="859"/>
      <c r="K403" s="859"/>
      <c r="L403" s="881"/>
      <c r="M403" s="835"/>
    </row>
    <row r="404" spans="1:15" s="818" customFormat="1" ht="15" customHeight="1">
      <c r="A404" s="860" t="s">
        <v>158</v>
      </c>
      <c r="B404" s="855">
        <f>SUM(B406:B414)</f>
        <v>21912</v>
      </c>
      <c r="C404" s="815">
        <f>D404+E404</f>
        <v>44366</v>
      </c>
      <c r="D404" s="815">
        <f>G404+J404</f>
        <v>21738</v>
      </c>
      <c r="E404" s="815">
        <f>H404+K404</f>
        <v>22628</v>
      </c>
      <c r="F404" s="878">
        <f>SUM(G404:H404)</f>
        <v>43346</v>
      </c>
      <c r="G404" s="878">
        <f>SUM(G406:G414)</f>
        <v>21221</v>
      </c>
      <c r="H404" s="878">
        <f>SUM(H406:H414)</f>
        <v>22125</v>
      </c>
      <c r="I404" s="796">
        <f>SUM(J404:K404)</f>
        <v>1020</v>
      </c>
      <c r="J404" s="861">
        <f>SUM(J406:J414)</f>
        <v>517</v>
      </c>
      <c r="K404" s="861">
        <f>SUM(K406:K414)</f>
        <v>503</v>
      </c>
      <c r="L404" s="892">
        <f>SUM(L406:L414)</f>
        <v>14779</v>
      </c>
      <c r="M404" s="856" t="s">
        <v>188</v>
      </c>
    </row>
    <row r="405" spans="1:15" s="818" customFormat="1" ht="14.85" customHeight="1">
      <c r="A405" s="834"/>
      <c r="B405" s="858"/>
      <c r="C405" s="771"/>
      <c r="D405" s="771"/>
      <c r="E405" s="771"/>
      <c r="F405" s="877"/>
      <c r="G405" s="877"/>
      <c r="H405" s="877"/>
      <c r="I405" s="794"/>
      <c r="J405" s="859"/>
      <c r="K405" s="859"/>
      <c r="L405" s="881"/>
      <c r="M405" s="835"/>
    </row>
    <row r="406" spans="1:15" s="818" customFormat="1" ht="15" customHeight="1">
      <c r="A406" s="834" t="s">
        <v>1460</v>
      </c>
      <c r="B406" s="1193">
        <v>3648</v>
      </c>
      <c r="C406" s="771">
        <f t="shared" ref="C406:C414" si="119">SUM(D406:E406)</f>
        <v>7999</v>
      </c>
      <c r="D406" s="771">
        <f t="shared" ref="D406:D414" si="120">G406+J406</f>
        <v>3884</v>
      </c>
      <c r="E406" s="771">
        <f t="shared" ref="E406:E414" si="121">H406+K406</f>
        <v>4115</v>
      </c>
      <c r="F406" s="859">
        <f t="shared" ref="F406:F414" si="122">SUM(G406:H406)</f>
        <v>7923</v>
      </c>
      <c r="G406" s="1189">
        <v>3859</v>
      </c>
      <c r="H406" s="1189">
        <v>4064</v>
      </c>
      <c r="I406" s="859">
        <f t="shared" ref="I406:I414" si="123">SUM(J406:K406)</f>
        <v>76</v>
      </c>
      <c r="J406" s="1195">
        <v>25</v>
      </c>
      <c r="K406" s="1195">
        <v>51</v>
      </c>
      <c r="L406" s="1206">
        <v>2106</v>
      </c>
      <c r="M406" s="835" t="s">
        <v>637</v>
      </c>
      <c r="N406" s="1209"/>
    </row>
    <row r="407" spans="1:15" s="818" customFormat="1" ht="15" customHeight="1">
      <c r="A407" s="834" t="s">
        <v>1461</v>
      </c>
      <c r="B407" s="1193">
        <v>5949</v>
      </c>
      <c r="C407" s="771">
        <f t="shared" si="119"/>
        <v>12734</v>
      </c>
      <c r="D407" s="771">
        <f t="shared" si="120"/>
        <v>6268</v>
      </c>
      <c r="E407" s="771">
        <f t="shared" si="121"/>
        <v>6466</v>
      </c>
      <c r="F407" s="859">
        <f t="shared" si="122"/>
        <v>12604</v>
      </c>
      <c r="G407" s="1189">
        <v>6191</v>
      </c>
      <c r="H407" s="1189">
        <v>6413</v>
      </c>
      <c r="I407" s="859">
        <f t="shared" si="123"/>
        <v>130</v>
      </c>
      <c r="J407" s="1195">
        <v>77</v>
      </c>
      <c r="K407" s="1195">
        <v>53</v>
      </c>
      <c r="L407" s="1206">
        <v>3562</v>
      </c>
      <c r="M407" s="835" t="s">
        <v>188</v>
      </c>
      <c r="N407" s="1209"/>
    </row>
    <row r="408" spans="1:15" s="818" customFormat="1" ht="15" customHeight="1">
      <c r="A408" s="834" t="s">
        <v>1462</v>
      </c>
      <c r="B408" s="1193">
        <v>1173</v>
      </c>
      <c r="C408" s="771">
        <f t="shared" si="119"/>
        <v>2247</v>
      </c>
      <c r="D408" s="771">
        <f t="shared" si="120"/>
        <v>1044</v>
      </c>
      <c r="E408" s="771">
        <f t="shared" si="121"/>
        <v>1203</v>
      </c>
      <c r="F408" s="859">
        <f t="shared" si="122"/>
        <v>2199</v>
      </c>
      <c r="G408" s="1189">
        <v>1023</v>
      </c>
      <c r="H408" s="1189">
        <v>1176</v>
      </c>
      <c r="I408" s="859">
        <f t="shared" si="123"/>
        <v>48</v>
      </c>
      <c r="J408" s="1195">
        <v>21</v>
      </c>
      <c r="K408" s="1195">
        <v>27</v>
      </c>
      <c r="L408" s="1206">
        <v>958</v>
      </c>
      <c r="M408" s="835" t="s">
        <v>1831</v>
      </c>
      <c r="N408" s="1209"/>
    </row>
    <row r="409" spans="1:15" s="818" customFormat="1" ht="15" customHeight="1">
      <c r="A409" s="834" t="s">
        <v>1463</v>
      </c>
      <c r="B409" s="1193">
        <v>2189</v>
      </c>
      <c r="C409" s="771">
        <f t="shared" si="119"/>
        <v>4520</v>
      </c>
      <c r="D409" s="771">
        <f t="shared" si="120"/>
        <v>2209</v>
      </c>
      <c r="E409" s="771">
        <f t="shared" si="121"/>
        <v>2311</v>
      </c>
      <c r="F409" s="859">
        <f t="shared" si="122"/>
        <v>4099</v>
      </c>
      <c r="G409" s="1189">
        <v>1999</v>
      </c>
      <c r="H409" s="1189">
        <v>2100</v>
      </c>
      <c r="I409" s="859">
        <f t="shared" si="123"/>
        <v>421</v>
      </c>
      <c r="J409" s="1195">
        <v>210</v>
      </c>
      <c r="K409" s="1195">
        <v>211</v>
      </c>
      <c r="L409" s="1206">
        <v>1489</v>
      </c>
      <c r="M409" s="835" t="s">
        <v>638</v>
      </c>
      <c r="N409" s="1209"/>
    </row>
    <row r="410" spans="1:15" s="818" customFormat="1" ht="15" customHeight="1">
      <c r="A410" s="834" t="s">
        <v>1464</v>
      </c>
      <c r="B410" s="1193">
        <v>1263</v>
      </c>
      <c r="C410" s="771">
        <f t="shared" si="119"/>
        <v>2289</v>
      </c>
      <c r="D410" s="771">
        <f t="shared" si="120"/>
        <v>1121</v>
      </c>
      <c r="E410" s="771">
        <f t="shared" si="121"/>
        <v>1168</v>
      </c>
      <c r="F410" s="859">
        <f t="shared" si="122"/>
        <v>2258</v>
      </c>
      <c r="G410" s="1189">
        <v>1104</v>
      </c>
      <c r="H410" s="1189">
        <v>1154</v>
      </c>
      <c r="I410" s="859">
        <f t="shared" si="123"/>
        <v>31</v>
      </c>
      <c r="J410" s="1195">
        <v>17</v>
      </c>
      <c r="K410" s="1195">
        <v>14</v>
      </c>
      <c r="L410" s="1206">
        <v>881</v>
      </c>
      <c r="M410" s="835" t="s">
        <v>639</v>
      </c>
      <c r="N410" s="1209"/>
    </row>
    <row r="411" spans="1:15" s="818" customFormat="1" ht="15" customHeight="1">
      <c r="A411" s="834" t="s">
        <v>1465</v>
      </c>
      <c r="B411" s="1193">
        <v>2371</v>
      </c>
      <c r="C411" s="771">
        <f t="shared" si="119"/>
        <v>4844</v>
      </c>
      <c r="D411" s="771">
        <f t="shared" si="120"/>
        <v>2407</v>
      </c>
      <c r="E411" s="771">
        <f t="shared" si="121"/>
        <v>2437</v>
      </c>
      <c r="F411" s="859">
        <f t="shared" si="122"/>
        <v>4650</v>
      </c>
      <c r="G411" s="1189">
        <v>2285</v>
      </c>
      <c r="H411" s="1189">
        <v>2365</v>
      </c>
      <c r="I411" s="859">
        <f t="shared" si="123"/>
        <v>194</v>
      </c>
      <c r="J411" s="1195">
        <v>122</v>
      </c>
      <c r="K411" s="1195">
        <v>72</v>
      </c>
      <c r="L411" s="1206">
        <v>1684</v>
      </c>
      <c r="M411" s="835" t="s">
        <v>640</v>
      </c>
      <c r="N411" s="1209"/>
    </row>
    <row r="412" spans="1:15" s="818" customFormat="1" ht="15" customHeight="1">
      <c r="A412" s="834" t="s">
        <v>1466</v>
      </c>
      <c r="B412" s="1193">
        <v>1231</v>
      </c>
      <c r="C412" s="771">
        <f t="shared" si="119"/>
        <v>2230</v>
      </c>
      <c r="D412" s="771">
        <f t="shared" si="120"/>
        <v>1076</v>
      </c>
      <c r="E412" s="771">
        <f t="shared" si="121"/>
        <v>1154</v>
      </c>
      <c r="F412" s="859">
        <f t="shared" si="122"/>
        <v>2226</v>
      </c>
      <c r="G412" s="1189">
        <v>1076</v>
      </c>
      <c r="H412" s="1189">
        <v>1150</v>
      </c>
      <c r="I412" s="859">
        <f t="shared" si="123"/>
        <v>4</v>
      </c>
      <c r="J412" s="1195">
        <v>0</v>
      </c>
      <c r="K412" s="1195">
        <v>4</v>
      </c>
      <c r="L412" s="1206">
        <v>849</v>
      </c>
      <c r="M412" s="835" t="s">
        <v>641</v>
      </c>
      <c r="N412" s="1209"/>
    </row>
    <row r="413" spans="1:15" s="818" customFormat="1" ht="15" customHeight="1">
      <c r="A413" s="834" t="s">
        <v>1467</v>
      </c>
      <c r="B413" s="1193">
        <v>1920</v>
      </c>
      <c r="C413" s="771">
        <f t="shared" si="119"/>
        <v>3525</v>
      </c>
      <c r="D413" s="771">
        <f t="shared" si="120"/>
        <v>1749</v>
      </c>
      <c r="E413" s="771">
        <f t="shared" si="121"/>
        <v>1776</v>
      </c>
      <c r="F413" s="859">
        <f t="shared" si="122"/>
        <v>3434</v>
      </c>
      <c r="G413" s="1189">
        <v>1713</v>
      </c>
      <c r="H413" s="1189">
        <v>1721</v>
      </c>
      <c r="I413" s="859">
        <f t="shared" si="123"/>
        <v>91</v>
      </c>
      <c r="J413" s="1195">
        <v>36</v>
      </c>
      <c r="K413" s="1195">
        <v>55</v>
      </c>
      <c r="L413" s="1206">
        <v>1503</v>
      </c>
      <c r="M413" s="835" t="s">
        <v>642</v>
      </c>
      <c r="N413" s="1209"/>
    </row>
    <row r="414" spans="1:15" s="850" customFormat="1" ht="15" customHeight="1">
      <c r="A414" s="834" t="s">
        <v>1459</v>
      </c>
      <c r="B414" s="1193">
        <v>2168</v>
      </c>
      <c r="C414" s="771">
        <f t="shared" si="119"/>
        <v>3978</v>
      </c>
      <c r="D414" s="771">
        <f t="shared" si="120"/>
        <v>1980</v>
      </c>
      <c r="E414" s="771">
        <f t="shared" si="121"/>
        <v>1998</v>
      </c>
      <c r="F414" s="859">
        <f t="shared" si="122"/>
        <v>3953</v>
      </c>
      <c r="G414" s="1189">
        <v>1971</v>
      </c>
      <c r="H414" s="1189">
        <v>1982</v>
      </c>
      <c r="I414" s="859">
        <f t="shared" si="123"/>
        <v>25</v>
      </c>
      <c r="J414" s="1195">
        <v>9</v>
      </c>
      <c r="K414" s="1195">
        <v>16</v>
      </c>
      <c r="L414" s="1206">
        <v>1747</v>
      </c>
      <c r="M414" s="835" t="s">
        <v>643</v>
      </c>
      <c r="N414" s="1209"/>
      <c r="O414" s="818"/>
    </row>
    <row r="415" spans="1:15" s="818" customFormat="1" ht="14.85" customHeight="1">
      <c r="A415" s="834"/>
      <c r="B415" s="858"/>
      <c r="C415" s="771"/>
      <c r="D415" s="771"/>
      <c r="E415" s="771"/>
      <c r="F415" s="877"/>
      <c r="G415" s="877"/>
      <c r="H415" s="877"/>
      <c r="I415" s="794"/>
      <c r="J415" s="859"/>
      <c r="K415" s="859"/>
      <c r="L415" s="789"/>
      <c r="M415" s="835"/>
    </row>
    <row r="416" spans="1:15" s="818" customFormat="1" ht="15.2" customHeight="1">
      <c r="A416" s="860" t="s">
        <v>159</v>
      </c>
      <c r="B416" s="855">
        <f>SUM(B418:B425)</f>
        <v>16241</v>
      </c>
      <c r="C416" s="815">
        <f>D416+E416</f>
        <v>35525</v>
      </c>
      <c r="D416" s="815">
        <f>G416+J416</f>
        <v>18639</v>
      </c>
      <c r="E416" s="815">
        <f>H416+K416</f>
        <v>16886</v>
      </c>
      <c r="F416" s="878">
        <f>SUM(G416:H416)</f>
        <v>33768</v>
      </c>
      <c r="G416" s="878">
        <f>SUM(G418:G425)</f>
        <v>17200</v>
      </c>
      <c r="H416" s="878">
        <f>SUM(H418:H425)</f>
        <v>16568</v>
      </c>
      <c r="I416" s="796">
        <f>SUM(J416:K416)</f>
        <v>1757</v>
      </c>
      <c r="J416" s="861">
        <f>SUM(J418:J425)</f>
        <v>1439</v>
      </c>
      <c r="K416" s="861">
        <f>SUM(K418:K425)</f>
        <v>318</v>
      </c>
      <c r="L416" s="892">
        <f>SUM(L418:L425)</f>
        <v>9253</v>
      </c>
      <c r="M416" s="856" t="s">
        <v>189</v>
      </c>
    </row>
    <row r="417" spans="1:15" s="818" customFormat="1" ht="14.85" customHeight="1">
      <c r="A417" s="834"/>
      <c r="B417" s="858"/>
      <c r="C417" s="771"/>
      <c r="D417" s="771"/>
      <c r="E417" s="771"/>
      <c r="F417" s="877"/>
      <c r="G417" s="877"/>
      <c r="H417" s="877"/>
      <c r="I417" s="794"/>
      <c r="J417" s="859"/>
      <c r="K417" s="859"/>
      <c r="L417" s="881"/>
      <c r="M417" s="835"/>
    </row>
    <row r="418" spans="1:15" s="818" customFormat="1" ht="15.2" customHeight="1">
      <c r="A418" s="834" t="s">
        <v>1468</v>
      </c>
      <c r="B418" s="1193">
        <v>4891</v>
      </c>
      <c r="C418" s="771">
        <f t="shared" ref="C418:C425" si="124">SUM(D418:E418)</f>
        <v>10844</v>
      </c>
      <c r="D418" s="771">
        <f t="shared" ref="D418:D425" si="125">G418+J418</f>
        <v>5465</v>
      </c>
      <c r="E418" s="771">
        <f t="shared" ref="E418:E425" si="126">H418+K418</f>
        <v>5379</v>
      </c>
      <c r="F418" s="859">
        <f t="shared" ref="F418:F425" si="127">SUM(G418:H418)</f>
        <v>10646</v>
      </c>
      <c r="G418" s="1189">
        <v>5366</v>
      </c>
      <c r="H418" s="1189">
        <v>5280</v>
      </c>
      <c r="I418" s="859">
        <f t="shared" ref="I418:I425" si="128">SUM(J418:K418)</f>
        <v>198</v>
      </c>
      <c r="J418" s="1195">
        <v>99</v>
      </c>
      <c r="K418" s="1195">
        <v>99</v>
      </c>
      <c r="L418" s="1206">
        <v>2254</v>
      </c>
      <c r="M418" s="835" t="s">
        <v>1529</v>
      </c>
      <c r="N418" s="1209"/>
    </row>
    <row r="419" spans="1:15" s="818" customFormat="1" ht="15.2" customHeight="1">
      <c r="A419" s="834" t="s">
        <v>1469</v>
      </c>
      <c r="B419" s="1193">
        <v>811</v>
      </c>
      <c r="C419" s="771">
        <f t="shared" si="124"/>
        <v>1512</v>
      </c>
      <c r="D419" s="771">
        <f t="shared" si="125"/>
        <v>755</v>
      </c>
      <c r="E419" s="771">
        <f t="shared" si="126"/>
        <v>757</v>
      </c>
      <c r="F419" s="859">
        <f t="shared" si="127"/>
        <v>1498</v>
      </c>
      <c r="G419" s="1189">
        <v>746</v>
      </c>
      <c r="H419" s="1189">
        <v>752</v>
      </c>
      <c r="I419" s="859">
        <f t="shared" si="128"/>
        <v>14</v>
      </c>
      <c r="J419" s="1195">
        <v>9</v>
      </c>
      <c r="K419" s="1195">
        <v>5</v>
      </c>
      <c r="L419" s="1206">
        <v>605</v>
      </c>
      <c r="M419" s="835" t="s">
        <v>644</v>
      </c>
      <c r="N419" s="1209"/>
    </row>
    <row r="420" spans="1:15" s="818" customFormat="1" ht="15.2" customHeight="1">
      <c r="A420" s="834" t="s">
        <v>1470</v>
      </c>
      <c r="B420" s="1193">
        <v>1091</v>
      </c>
      <c r="C420" s="771">
        <f t="shared" si="124"/>
        <v>2049</v>
      </c>
      <c r="D420" s="771">
        <f t="shared" si="125"/>
        <v>995</v>
      </c>
      <c r="E420" s="771">
        <f t="shared" si="126"/>
        <v>1054</v>
      </c>
      <c r="F420" s="859">
        <f t="shared" si="127"/>
        <v>2015</v>
      </c>
      <c r="G420" s="1189">
        <v>979</v>
      </c>
      <c r="H420" s="1189">
        <v>1036</v>
      </c>
      <c r="I420" s="859">
        <f t="shared" si="128"/>
        <v>34</v>
      </c>
      <c r="J420" s="1195">
        <v>16</v>
      </c>
      <c r="K420" s="1195">
        <v>18</v>
      </c>
      <c r="L420" s="1206">
        <v>780</v>
      </c>
      <c r="M420" s="835" t="s">
        <v>645</v>
      </c>
      <c r="N420" s="1209"/>
    </row>
    <row r="421" spans="1:15" s="818" customFormat="1" ht="15.2" customHeight="1">
      <c r="A421" s="834" t="s">
        <v>1471</v>
      </c>
      <c r="B421" s="1193">
        <v>1413</v>
      </c>
      <c r="C421" s="771">
        <f t="shared" si="124"/>
        <v>2968</v>
      </c>
      <c r="D421" s="771">
        <f t="shared" si="125"/>
        <v>1655</v>
      </c>
      <c r="E421" s="771">
        <f t="shared" si="126"/>
        <v>1313</v>
      </c>
      <c r="F421" s="859">
        <f t="shared" si="127"/>
        <v>2786</v>
      </c>
      <c r="G421" s="1189">
        <v>1493</v>
      </c>
      <c r="H421" s="1189">
        <v>1293</v>
      </c>
      <c r="I421" s="859">
        <f t="shared" si="128"/>
        <v>182</v>
      </c>
      <c r="J421" s="1195">
        <v>162</v>
      </c>
      <c r="K421" s="1195">
        <v>20</v>
      </c>
      <c r="L421" s="1206">
        <v>868</v>
      </c>
      <c r="M421" s="835" t="s">
        <v>646</v>
      </c>
      <c r="N421" s="1209"/>
    </row>
    <row r="422" spans="1:15" s="818" customFormat="1" ht="15.2" customHeight="1">
      <c r="A422" s="834" t="s">
        <v>1472</v>
      </c>
      <c r="B422" s="1193">
        <v>4094</v>
      </c>
      <c r="C422" s="771">
        <f t="shared" si="124"/>
        <v>10165</v>
      </c>
      <c r="D422" s="771">
        <f t="shared" si="125"/>
        <v>5622</v>
      </c>
      <c r="E422" s="771">
        <f t="shared" si="126"/>
        <v>4543</v>
      </c>
      <c r="F422" s="859">
        <f t="shared" si="127"/>
        <v>9263</v>
      </c>
      <c r="G422" s="1189">
        <v>4797</v>
      </c>
      <c r="H422" s="1189">
        <v>4466</v>
      </c>
      <c r="I422" s="859">
        <f t="shared" si="128"/>
        <v>902</v>
      </c>
      <c r="J422" s="1195">
        <v>825</v>
      </c>
      <c r="K422" s="1195">
        <v>77</v>
      </c>
      <c r="L422" s="1206">
        <v>1802</v>
      </c>
      <c r="M422" s="835" t="s">
        <v>647</v>
      </c>
      <c r="N422" s="1209"/>
    </row>
    <row r="423" spans="1:15" s="818" customFormat="1" ht="15.2" customHeight="1">
      <c r="A423" s="834" t="s">
        <v>1473</v>
      </c>
      <c r="B423" s="1193">
        <v>1197</v>
      </c>
      <c r="C423" s="771">
        <f t="shared" si="124"/>
        <v>2379</v>
      </c>
      <c r="D423" s="771">
        <f t="shared" si="125"/>
        <v>1323</v>
      </c>
      <c r="E423" s="771">
        <f t="shared" si="126"/>
        <v>1056</v>
      </c>
      <c r="F423" s="859">
        <f t="shared" si="127"/>
        <v>2160</v>
      </c>
      <c r="G423" s="1189">
        <v>1140</v>
      </c>
      <c r="H423" s="1189">
        <v>1020</v>
      </c>
      <c r="I423" s="859">
        <f t="shared" si="128"/>
        <v>219</v>
      </c>
      <c r="J423" s="1195">
        <v>183</v>
      </c>
      <c r="K423" s="1195">
        <v>36</v>
      </c>
      <c r="L423" s="1206">
        <v>756</v>
      </c>
      <c r="M423" s="835" t="s">
        <v>648</v>
      </c>
      <c r="N423" s="1209"/>
    </row>
    <row r="424" spans="1:15" s="818" customFormat="1" ht="15.2" customHeight="1">
      <c r="A424" s="834" t="s">
        <v>1474</v>
      </c>
      <c r="B424" s="1193">
        <v>904</v>
      </c>
      <c r="C424" s="771">
        <f t="shared" si="124"/>
        <v>1791</v>
      </c>
      <c r="D424" s="771">
        <f t="shared" si="125"/>
        <v>896</v>
      </c>
      <c r="E424" s="771">
        <f t="shared" si="126"/>
        <v>895</v>
      </c>
      <c r="F424" s="859">
        <f t="shared" si="127"/>
        <v>1762</v>
      </c>
      <c r="G424" s="1189">
        <v>885</v>
      </c>
      <c r="H424" s="1189">
        <v>877</v>
      </c>
      <c r="I424" s="859">
        <f t="shared" si="128"/>
        <v>29</v>
      </c>
      <c r="J424" s="1195">
        <v>11</v>
      </c>
      <c r="K424" s="1195">
        <v>18</v>
      </c>
      <c r="L424" s="1206">
        <v>766</v>
      </c>
      <c r="M424" s="835" t="s">
        <v>649</v>
      </c>
      <c r="N424" s="1209"/>
    </row>
    <row r="425" spans="1:15" s="850" customFormat="1" ht="15.2" customHeight="1">
      <c r="A425" s="834" t="s">
        <v>1475</v>
      </c>
      <c r="B425" s="1193">
        <v>1840</v>
      </c>
      <c r="C425" s="771">
        <f t="shared" si="124"/>
        <v>3817</v>
      </c>
      <c r="D425" s="771">
        <f t="shared" si="125"/>
        <v>1928</v>
      </c>
      <c r="E425" s="771">
        <f t="shared" si="126"/>
        <v>1889</v>
      </c>
      <c r="F425" s="859">
        <f t="shared" si="127"/>
        <v>3638</v>
      </c>
      <c r="G425" s="1189">
        <v>1794</v>
      </c>
      <c r="H425" s="1189">
        <v>1844</v>
      </c>
      <c r="I425" s="859">
        <f t="shared" si="128"/>
        <v>179</v>
      </c>
      <c r="J425" s="1195">
        <v>134</v>
      </c>
      <c r="K425" s="1195">
        <v>45</v>
      </c>
      <c r="L425" s="1206">
        <v>1422</v>
      </c>
      <c r="M425" s="835" t="s">
        <v>650</v>
      </c>
      <c r="N425" s="1209"/>
      <c r="O425" s="818"/>
    </row>
    <row r="426" spans="1:15" s="818" customFormat="1" ht="14.45" customHeight="1">
      <c r="A426" s="834"/>
      <c r="B426" s="858"/>
      <c r="C426" s="771"/>
      <c r="D426" s="771"/>
      <c r="E426" s="771"/>
      <c r="F426" s="877"/>
      <c r="G426" s="877"/>
      <c r="H426" s="877"/>
      <c r="I426" s="794"/>
      <c r="J426" s="859"/>
      <c r="K426" s="859"/>
      <c r="L426" s="881"/>
      <c r="M426" s="835"/>
    </row>
    <row r="427" spans="1:15" s="818" customFormat="1" ht="15" customHeight="1">
      <c r="A427" s="860" t="s">
        <v>160</v>
      </c>
      <c r="B427" s="855">
        <f>SUM(B429:B432)+SUM(B442:B447)</f>
        <v>22389</v>
      </c>
      <c r="C427" s="815">
        <f>D427+E427</f>
        <v>46846</v>
      </c>
      <c r="D427" s="815">
        <f>G427+J427</f>
        <v>24486</v>
      </c>
      <c r="E427" s="815">
        <f>H427+K427</f>
        <v>22360</v>
      </c>
      <c r="F427" s="878">
        <f>SUM(G427:H427)</f>
        <v>45138</v>
      </c>
      <c r="G427" s="878">
        <f>SUM(G429:G432)+SUM(G442:G447)</f>
        <v>23191</v>
      </c>
      <c r="H427" s="878">
        <f>SUM(H429:H432)+SUM(H442:H447)</f>
        <v>21947</v>
      </c>
      <c r="I427" s="796">
        <f>SUM(J427:K427)</f>
        <v>1708</v>
      </c>
      <c r="J427" s="861">
        <f>SUM(J429:J432)+SUM(J442:J447)</f>
        <v>1295</v>
      </c>
      <c r="K427" s="861">
        <f>SUM(K429:K432)+SUM(K442:K447)</f>
        <v>413</v>
      </c>
      <c r="L427" s="892">
        <f>SUM(L429:L432)+SUM(L442:L447)</f>
        <v>12839</v>
      </c>
      <c r="M427" s="856" t="s">
        <v>180</v>
      </c>
    </row>
    <row r="428" spans="1:15" s="818" customFormat="1" ht="14.45" customHeight="1">
      <c r="A428" s="834"/>
      <c r="B428" s="858"/>
      <c r="C428" s="771"/>
      <c r="D428" s="771"/>
      <c r="E428" s="771"/>
      <c r="F428" s="877"/>
      <c r="G428" s="877"/>
      <c r="H428" s="877"/>
      <c r="I428" s="794"/>
      <c r="J428" s="859"/>
      <c r="K428" s="859"/>
      <c r="L428" s="881"/>
      <c r="M428" s="835"/>
    </row>
    <row r="429" spans="1:15" s="818" customFormat="1" ht="15.2" customHeight="1">
      <c r="A429" s="834" t="s">
        <v>1476</v>
      </c>
      <c r="B429" s="1193">
        <v>6299</v>
      </c>
      <c r="C429" s="771">
        <f t="shared" ref="C429:C432" si="129">SUM(D429:E429)</f>
        <v>14621</v>
      </c>
      <c r="D429" s="771">
        <f t="shared" ref="D429:D432" si="130">G429+J429</f>
        <v>7536</v>
      </c>
      <c r="E429" s="771">
        <f t="shared" ref="E429:E432" si="131">H429+K429</f>
        <v>7085</v>
      </c>
      <c r="F429" s="859">
        <f t="shared" ref="F429:F432" si="132">SUM(G429:H429)</f>
        <v>14120</v>
      </c>
      <c r="G429" s="1189">
        <v>7165</v>
      </c>
      <c r="H429" s="1189">
        <v>6955</v>
      </c>
      <c r="I429" s="859">
        <f t="shared" ref="I429:I432" si="133">SUM(J429:K429)</f>
        <v>501</v>
      </c>
      <c r="J429" s="1195">
        <v>371</v>
      </c>
      <c r="K429" s="1195">
        <v>130</v>
      </c>
      <c r="L429" s="1206">
        <v>2672</v>
      </c>
      <c r="M429" s="835" t="s">
        <v>180</v>
      </c>
      <c r="N429" s="1209"/>
    </row>
    <row r="430" spans="1:15" s="818" customFormat="1" ht="15.2" customHeight="1">
      <c r="A430" s="834" t="s">
        <v>1477</v>
      </c>
      <c r="B430" s="1193">
        <v>3316</v>
      </c>
      <c r="C430" s="771">
        <f t="shared" si="129"/>
        <v>7047</v>
      </c>
      <c r="D430" s="771">
        <f t="shared" si="130"/>
        <v>3962</v>
      </c>
      <c r="E430" s="771">
        <f t="shared" si="131"/>
        <v>3085</v>
      </c>
      <c r="F430" s="859">
        <f t="shared" si="132"/>
        <v>6484</v>
      </c>
      <c r="G430" s="1189">
        <v>3499</v>
      </c>
      <c r="H430" s="1189">
        <v>2985</v>
      </c>
      <c r="I430" s="859">
        <f t="shared" si="133"/>
        <v>563</v>
      </c>
      <c r="J430" s="1195">
        <v>463</v>
      </c>
      <c r="K430" s="1195">
        <v>100</v>
      </c>
      <c r="L430" s="1206">
        <v>1820</v>
      </c>
      <c r="M430" s="835" t="s">
        <v>651</v>
      </c>
      <c r="N430" s="1209"/>
    </row>
    <row r="431" spans="1:15" s="818" customFormat="1" ht="15.2" customHeight="1">
      <c r="A431" s="834" t="s">
        <v>1478</v>
      </c>
      <c r="B431" s="1193">
        <v>2040</v>
      </c>
      <c r="C431" s="771">
        <f t="shared" si="129"/>
        <v>3990</v>
      </c>
      <c r="D431" s="771">
        <f t="shared" si="130"/>
        <v>2157</v>
      </c>
      <c r="E431" s="771">
        <f t="shared" si="131"/>
        <v>1833</v>
      </c>
      <c r="F431" s="859">
        <f t="shared" si="132"/>
        <v>3881</v>
      </c>
      <c r="G431" s="1189">
        <v>2061</v>
      </c>
      <c r="H431" s="1189">
        <v>1820</v>
      </c>
      <c r="I431" s="859">
        <f t="shared" si="133"/>
        <v>109</v>
      </c>
      <c r="J431" s="1195">
        <v>96</v>
      </c>
      <c r="K431" s="1195">
        <v>13</v>
      </c>
      <c r="L431" s="1206">
        <v>1213</v>
      </c>
      <c r="M431" s="835" t="s">
        <v>652</v>
      </c>
      <c r="N431" s="1209"/>
    </row>
    <row r="432" spans="1:15" s="818" customFormat="1" ht="15.2" customHeight="1" thickBot="1">
      <c r="A432" s="903" t="s">
        <v>1479</v>
      </c>
      <c r="B432" s="1193">
        <v>1776</v>
      </c>
      <c r="C432" s="771">
        <f t="shared" si="129"/>
        <v>3231</v>
      </c>
      <c r="D432" s="771">
        <f t="shared" si="130"/>
        <v>1572</v>
      </c>
      <c r="E432" s="771">
        <f t="shared" si="131"/>
        <v>1659</v>
      </c>
      <c r="F432" s="859">
        <f t="shared" si="132"/>
        <v>3195</v>
      </c>
      <c r="G432" s="1189">
        <v>1560</v>
      </c>
      <c r="H432" s="1189">
        <v>1635</v>
      </c>
      <c r="I432" s="859">
        <f t="shared" si="133"/>
        <v>36</v>
      </c>
      <c r="J432" s="1195">
        <v>12</v>
      </c>
      <c r="K432" s="1195">
        <v>24</v>
      </c>
      <c r="L432" s="1206">
        <v>1257</v>
      </c>
      <c r="M432" s="835" t="s">
        <v>653</v>
      </c>
      <c r="N432" s="1209"/>
    </row>
    <row r="433" spans="1:15" s="891" customFormat="1" ht="11.1" customHeight="1">
      <c r="A433" s="905" t="s">
        <v>1535</v>
      </c>
      <c r="B433" s="906"/>
      <c r="C433" s="906"/>
      <c r="D433" s="906"/>
      <c r="E433" s="906"/>
      <c r="F433" s="906"/>
      <c r="G433" s="1534" t="s">
        <v>1764</v>
      </c>
      <c r="H433" s="1534"/>
      <c r="I433" s="1534"/>
      <c r="J433" s="1534"/>
      <c r="K433" s="1534"/>
      <c r="L433" s="1534"/>
      <c r="M433" s="1534"/>
      <c r="O433" s="818"/>
    </row>
    <row r="434" spans="1:15" s="1009" customFormat="1" ht="14.1" customHeight="1">
      <c r="A434" s="987" t="s">
        <v>1685</v>
      </c>
      <c r="B434" s="1013"/>
      <c r="C434" s="1013"/>
      <c r="D434" s="1013"/>
      <c r="E434" s="1013"/>
      <c r="F434" s="1013"/>
      <c r="G434" s="1013"/>
      <c r="H434" s="1013"/>
      <c r="I434" s="1013"/>
      <c r="J434" s="1013"/>
      <c r="K434" s="1013"/>
      <c r="L434" s="1012"/>
      <c r="M434" s="1119" t="s">
        <v>1686</v>
      </c>
      <c r="O434" s="1010"/>
    </row>
    <row r="435" spans="1:15" s="870" customFormat="1" ht="14.1" customHeight="1">
      <c r="A435" s="836"/>
      <c r="B435" s="904"/>
      <c r="C435" s="904"/>
      <c r="D435" s="904"/>
      <c r="E435" s="904"/>
      <c r="F435" s="904"/>
      <c r="G435" s="904"/>
      <c r="H435" s="904"/>
      <c r="I435" s="904"/>
      <c r="J435" s="904"/>
      <c r="K435" s="904"/>
      <c r="L435" s="838"/>
      <c r="M435" s="840"/>
      <c r="O435" s="818"/>
    </row>
    <row r="436" spans="1:15" s="870" customFormat="1" ht="20.100000000000001" customHeight="1">
      <c r="A436" s="1527" t="s">
        <v>13</v>
      </c>
      <c r="B436" s="1527"/>
      <c r="C436" s="1527"/>
      <c r="D436" s="1527"/>
      <c r="E436" s="1527"/>
      <c r="F436" s="1527"/>
      <c r="G436" s="1547" t="s">
        <v>1752</v>
      </c>
      <c r="H436" s="1547"/>
      <c r="I436" s="1547"/>
      <c r="J436" s="1547"/>
      <c r="K436" s="1547"/>
      <c r="L436" s="1547"/>
      <c r="M436" s="1547"/>
      <c r="O436" s="818"/>
    </row>
    <row r="437" spans="1:15" s="841" customFormat="1" ht="24" customHeight="1">
      <c r="A437" s="842"/>
      <c r="B437" s="1120"/>
      <c r="C437" s="1120"/>
      <c r="D437" s="842"/>
      <c r="E437" s="842"/>
      <c r="F437" s="1120"/>
      <c r="G437" s="1542"/>
      <c r="H437" s="1542"/>
      <c r="I437" s="1542"/>
      <c r="J437" s="1542"/>
      <c r="K437" s="1542"/>
      <c r="L437" s="1542"/>
      <c r="M437" s="1542"/>
      <c r="O437" s="818"/>
    </row>
    <row r="438" spans="1:15" s="843" customFormat="1" ht="18" customHeight="1" thickBot="1">
      <c r="A438" s="807" t="s">
        <v>409</v>
      </c>
      <c r="B438" s="872"/>
      <c r="C438" s="873"/>
      <c r="D438" s="873"/>
      <c r="E438" s="873"/>
      <c r="F438" s="873"/>
      <c r="G438" s="873"/>
      <c r="H438" s="873"/>
      <c r="I438" s="873"/>
      <c r="J438" s="873"/>
      <c r="K438" s="873"/>
      <c r="L438" s="1543" t="s">
        <v>448</v>
      </c>
      <c r="M438" s="1543"/>
      <c r="O438" s="818"/>
    </row>
    <row r="439" spans="1:15" s="808" customFormat="1" ht="16.5" customHeight="1">
      <c r="A439" s="1535" t="s">
        <v>688</v>
      </c>
      <c r="B439" s="1538" t="s">
        <v>410</v>
      </c>
      <c r="C439" s="1544" t="s">
        <v>449</v>
      </c>
      <c r="D439" s="1545"/>
      <c r="E439" s="1545"/>
      <c r="F439" s="1545"/>
      <c r="G439" s="1545" t="s">
        <v>449</v>
      </c>
      <c r="H439" s="1545"/>
      <c r="I439" s="1545"/>
      <c r="J439" s="1545"/>
      <c r="K439" s="1548"/>
      <c r="L439" s="1531" t="s">
        <v>693</v>
      </c>
      <c r="M439" s="1528" t="s">
        <v>689</v>
      </c>
      <c r="O439" s="818"/>
    </row>
    <row r="440" spans="1:15" s="818" customFormat="1" ht="16.5" customHeight="1">
      <c r="A440" s="1536"/>
      <c r="B440" s="1539"/>
      <c r="C440" s="1521" t="s">
        <v>690</v>
      </c>
      <c r="D440" s="1523" t="s">
        <v>64</v>
      </c>
      <c r="E440" s="1524"/>
      <c r="F440" s="1521" t="s">
        <v>691</v>
      </c>
      <c r="G440" s="1523" t="s">
        <v>64</v>
      </c>
      <c r="H440" s="1524"/>
      <c r="I440" s="1521" t="s">
        <v>692</v>
      </c>
      <c r="J440" s="1523" t="s">
        <v>64</v>
      </c>
      <c r="K440" s="1524"/>
      <c r="L440" s="1532"/>
      <c r="M440" s="1529"/>
    </row>
    <row r="441" spans="1:15" s="818" customFormat="1" ht="26.45" customHeight="1">
      <c r="A441" s="1537"/>
      <c r="B441" s="1540"/>
      <c r="C441" s="1522"/>
      <c r="D441" s="844" t="s">
        <v>411</v>
      </c>
      <c r="E441" s="844" t="s">
        <v>412</v>
      </c>
      <c r="F441" s="1525"/>
      <c r="G441" s="845" t="s">
        <v>411</v>
      </c>
      <c r="H441" s="844" t="s">
        <v>412</v>
      </c>
      <c r="I441" s="1525"/>
      <c r="J441" s="844" t="s">
        <v>411</v>
      </c>
      <c r="K441" s="844" t="s">
        <v>412</v>
      </c>
      <c r="L441" s="1533"/>
      <c r="M441" s="1530"/>
    </row>
    <row r="442" spans="1:15" s="818" customFormat="1" ht="16.7" customHeight="1">
      <c r="A442" s="875" t="s">
        <v>1165</v>
      </c>
      <c r="B442" s="1202">
        <v>1147</v>
      </c>
      <c r="C442" s="771">
        <f t="shared" ref="C442:C447" si="134">SUM(D442:E442)</f>
        <v>2062</v>
      </c>
      <c r="D442" s="771">
        <f t="shared" ref="D442:D447" si="135">G442+J442</f>
        <v>1023</v>
      </c>
      <c r="E442" s="771">
        <f t="shared" ref="E442:E447" si="136">H442+K442</f>
        <v>1039</v>
      </c>
      <c r="F442" s="859">
        <f t="shared" ref="F442:F447" si="137">SUM(G442:H442)</f>
        <v>2047</v>
      </c>
      <c r="G442" s="1200">
        <v>1021</v>
      </c>
      <c r="H442" s="1200">
        <v>1026</v>
      </c>
      <c r="I442" s="1316">
        <f t="shared" ref="I442:I447" si="138">SUM(J442:K442)</f>
        <v>15</v>
      </c>
      <c r="J442" s="1201">
        <v>2</v>
      </c>
      <c r="K442" s="1201">
        <v>13</v>
      </c>
      <c r="L442" s="1201">
        <v>742</v>
      </c>
      <c r="M442" s="876" t="s">
        <v>1153</v>
      </c>
      <c r="N442" s="1315"/>
    </row>
    <row r="443" spans="1:15" s="818" customFormat="1" ht="16.7" customHeight="1">
      <c r="A443" s="834" t="s">
        <v>1480</v>
      </c>
      <c r="B443" s="1193">
        <v>708</v>
      </c>
      <c r="C443" s="771">
        <f t="shared" si="134"/>
        <v>1195</v>
      </c>
      <c r="D443" s="771">
        <f t="shared" si="135"/>
        <v>610</v>
      </c>
      <c r="E443" s="771">
        <f t="shared" si="136"/>
        <v>585</v>
      </c>
      <c r="F443" s="859">
        <f t="shared" si="137"/>
        <v>1188</v>
      </c>
      <c r="G443" s="1189">
        <v>607</v>
      </c>
      <c r="H443" s="1189">
        <v>581</v>
      </c>
      <c r="I443" s="859">
        <f t="shared" si="138"/>
        <v>7</v>
      </c>
      <c r="J443" s="1195">
        <v>3</v>
      </c>
      <c r="K443" s="1195">
        <v>4</v>
      </c>
      <c r="L443" s="1195">
        <v>493</v>
      </c>
      <c r="M443" s="835" t="s">
        <v>1152</v>
      </c>
      <c r="N443" s="1315"/>
    </row>
    <row r="444" spans="1:15" s="818" customFormat="1" ht="16.7" customHeight="1">
      <c r="A444" s="834" t="s">
        <v>1481</v>
      </c>
      <c r="B444" s="1193">
        <v>1290</v>
      </c>
      <c r="C444" s="771">
        <f t="shared" si="134"/>
        <v>2602</v>
      </c>
      <c r="D444" s="771">
        <f t="shared" si="135"/>
        <v>1316</v>
      </c>
      <c r="E444" s="771">
        <f t="shared" si="136"/>
        <v>1286</v>
      </c>
      <c r="F444" s="859">
        <f t="shared" si="137"/>
        <v>2562</v>
      </c>
      <c r="G444" s="1189">
        <v>1294</v>
      </c>
      <c r="H444" s="1189">
        <v>1268</v>
      </c>
      <c r="I444" s="859">
        <f t="shared" si="138"/>
        <v>40</v>
      </c>
      <c r="J444" s="1195">
        <v>22</v>
      </c>
      <c r="K444" s="1195">
        <v>18</v>
      </c>
      <c r="L444" s="1195">
        <v>930</v>
      </c>
      <c r="M444" s="835" t="s">
        <v>654</v>
      </c>
      <c r="N444" s="1315"/>
    </row>
    <row r="445" spans="1:15" s="818" customFormat="1" ht="16.7" customHeight="1">
      <c r="A445" s="834" t="s">
        <v>1482</v>
      </c>
      <c r="B445" s="1193">
        <v>1674</v>
      </c>
      <c r="C445" s="771">
        <f t="shared" si="134"/>
        <v>3321</v>
      </c>
      <c r="D445" s="771">
        <f t="shared" si="135"/>
        <v>1686</v>
      </c>
      <c r="E445" s="771">
        <f t="shared" si="136"/>
        <v>1635</v>
      </c>
      <c r="F445" s="859">
        <f t="shared" si="137"/>
        <v>3264</v>
      </c>
      <c r="G445" s="1189">
        <v>1658</v>
      </c>
      <c r="H445" s="1189">
        <v>1606</v>
      </c>
      <c r="I445" s="859">
        <f t="shared" si="138"/>
        <v>57</v>
      </c>
      <c r="J445" s="1195">
        <v>28</v>
      </c>
      <c r="K445" s="1195">
        <v>29</v>
      </c>
      <c r="L445" s="1195">
        <v>1139</v>
      </c>
      <c r="M445" s="835" t="s">
        <v>821</v>
      </c>
      <c r="N445" s="1315"/>
    </row>
    <row r="446" spans="1:15" s="818" customFormat="1" ht="16.7" customHeight="1">
      <c r="A446" s="834" t="s">
        <v>1483</v>
      </c>
      <c r="B446" s="1193">
        <v>2395</v>
      </c>
      <c r="C446" s="771">
        <f t="shared" si="134"/>
        <v>4927</v>
      </c>
      <c r="D446" s="771">
        <f t="shared" si="135"/>
        <v>2522</v>
      </c>
      <c r="E446" s="771">
        <f t="shared" si="136"/>
        <v>2405</v>
      </c>
      <c r="F446" s="859">
        <f t="shared" si="137"/>
        <v>4852</v>
      </c>
      <c r="G446" s="1189">
        <v>2475</v>
      </c>
      <c r="H446" s="1189">
        <v>2377</v>
      </c>
      <c r="I446" s="859">
        <f t="shared" si="138"/>
        <v>75</v>
      </c>
      <c r="J446" s="1195">
        <v>47</v>
      </c>
      <c r="K446" s="1195">
        <v>28</v>
      </c>
      <c r="L446" s="1195">
        <v>1473</v>
      </c>
      <c r="M446" s="835" t="s">
        <v>655</v>
      </c>
      <c r="N446" s="1315"/>
    </row>
    <row r="447" spans="1:15" s="850" customFormat="1" ht="16.7" customHeight="1">
      <c r="A447" s="834" t="s">
        <v>1484</v>
      </c>
      <c r="B447" s="1193">
        <v>1744</v>
      </c>
      <c r="C447" s="771">
        <f t="shared" si="134"/>
        <v>3850</v>
      </c>
      <c r="D447" s="771">
        <f t="shared" si="135"/>
        <v>2102</v>
      </c>
      <c r="E447" s="771">
        <f t="shared" si="136"/>
        <v>1748</v>
      </c>
      <c r="F447" s="859">
        <f t="shared" si="137"/>
        <v>3545</v>
      </c>
      <c r="G447" s="1189">
        <v>1851</v>
      </c>
      <c r="H447" s="1189">
        <v>1694</v>
      </c>
      <c r="I447" s="859">
        <f t="shared" si="138"/>
        <v>305</v>
      </c>
      <c r="J447" s="1195">
        <v>251</v>
      </c>
      <c r="K447" s="1195">
        <v>54</v>
      </c>
      <c r="L447" s="1195">
        <v>1100</v>
      </c>
      <c r="M447" s="835" t="s">
        <v>656</v>
      </c>
      <c r="N447" s="1315"/>
      <c r="O447" s="818"/>
    </row>
    <row r="448" spans="1:15" s="818" customFormat="1" ht="14.85" customHeight="1">
      <c r="A448" s="834"/>
      <c r="B448" s="858"/>
      <c r="C448" s="771"/>
      <c r="D448" s="771"/>
      <c r="E448" s="771"/>
      <c r="F448" s="877"/>
      <c r="G448" s="877"/>
      <c r="H448" s="877"/>
      <c r="I448" s="794"/>
      <c r="J448" s="859"/>
      <c r="K448" s="859"/>
      <c r="L448" s="881"/>
      <c r="M448" s="835"/>
    </row>
    <row r="449" spans="1:17" s="818" customFormat="1" ht="16.7" customHeight="1">
      <c r="A449" s="860" t="s">
        <v>161</v>
      </c>
      <c r="B449" s="855">
        <f>SUM(B451:B458)</f>
        <v>52993</v>
      </c>
      <c r="C449" s="815">
        <f>D449+E449</f>
        <v>124837</v>
      </c>
      <c r="D449" s="815">
        <f>G449+J449</f>
        <v>65588</v>
      </c>
      <c r="E449" s="815">
        <f>H449+K449</f>
        <v>59249</v>
      </c>
      <c r="F449" s="878">
        <f>SUM(G449:H449)</f>
        <v>120864</v>
      </c>
      <c r="G449" s="878">
        <f>SUM(G451:G458)</f>
        <v>62820</v>
      </c>
      <c r="H449" s="878">
        <f>SUM(H451:H458)</f>
        <v>58044</v>
      </c>
      <c r="I449" s="796">
        <f>SUM(J449:K449)</f>
        <v>3973</v>
      </c>
      <c r="J449" s="861">
        <f>SUM(J451:J458)</f>
        <v>2768</v>
      </c>
      <c r="K449" s="861">
        <f>SUM(K451:K458)</f>
        <v>1205</v>
      </c>
      <c r="L449" s="892">
        <f>SUM(L451:L458)</f>
        <v>16166</v>
      </c>
      <c r="M449" s="856" t="s">
        <v>190</v>
      </c>
    </row>
    <row r="450" spans="1:17" s="818" customFormat="1" ht="14.85" customHeight="1">
      <c r="A450" s="834"/>
      <c r="B450" s="858"/>
      <c r="C450" s="771"/>
      <c r="D450" s="771"/>
      <c r="E450" s="771"/>
      <c r="F450" s="877"/>
      <c r="G450" s="877"/>
      <c r="H450" s="877"/>
      <c r="I450" s="794"/>
      <c r="J450" s="859"/>
      <c r="K450" s="859"/>
      <c r="L450" s="881"/>
      <c r="M450" s="835"/>
    </row>
    <row r="451" spans="1:17" s="818" customFormat="1" ht="16.7" customHeight="1">
      <c r="A451" s="834" t="s">
        <v>1485</v>
      </c>
      <c r="B451" s="1193">
        <v>13894</v>
      </c>
      <c r="C451" s="771">
        <f t="shared" ref="C451:C458" si="139">SUM(D451:E451)</f>
        <v>34622</v>
      </c>
      <c r="D451" s="771">
        <f t="shared" ref="D451:D458" si="140">G451+J451</f>
        <v>17830</v>
      </c>
      <c r="E451" s="771">
        <f t="shared" ref="E451:E458" si="141">H451+K451</f>
        <v>16792</v>
      </c>
      <c r="F451" s="859">
        <f t="shared" ref="F451:F458" si="142">SUM(G451:H451)</f>
        <v>32768</v>
      </c>
      <c r="G451" s="1189">
        <v>16472</v>
      </c>
      <c r="H451" s="1189">
        <v>16296</v>
      </c>
      <c r="I451" s="859">
        <f t="shared" ref="I451:I458" si="143">SUM(J451:K451)</f>
        <v>1854</v>
      </c>
      <c r="J451" s="1195">
        <v>1358</v>
      </c>
      <c r="K451" s="1195">
        <v>496</v>
      </c>
      <c r="L451" s="1195">
        <v>5148</v>
      </c>
      <c r="M451" s="835" t="s">
        <v>657</v>
      </c>
      <c r="N451" s="1315"/>
    </row>
    <row r="452" spans="1:17" s="818" customFormat="1" ht="16.7" customHeight="1">
      <c r="A452" s="834" t="s">
        <v>1486</v>
      </c>
      <c r="B452" s="1193">
        <v>9929</v>
      </c>
      <c r="C452" s="771">
        <f t="shared" si="139"/>
        <v>25820</v>
      </c>
      <c r="D452" s="771">
        <f t="shared" si="140"/>
        <v>13397</v>
      </c>
      <c r="E452" s="771">
        <f t="shared" si="141"/>
        <v>12423</v>
      </c>
      <c r="F452" s="859">
        <f t="shared" si="142"/>
        <v>25523</v>
      </c>
      <c r="G452" s="1189">
        <v>13262</v>
      </c>
      <c r="H452" s="1189">
        <v>12261</v>
      </c>
      <c r="I452" s="859">
        <f t="shared" si="143"/>
        <v>297</v>
      </c>
      <c r="J452" s="1195">
        <v>135</v>
      </c>
      <c r="K452" s="1195">
        <v>162</v>
      </c>
      <c r="L452" s="1195">
        <v>2106</v>
      </c>
      <c r="M452" s="835" t="s">
        <v>658</v>
      </c>
      <c r="N452" s="1315"/>
    </row>
    <row r="453" spans="1:17" s="818" customFormat="1" ht="16.7" customHeight="1">
      <c r="A453" s="834" t="s">
        <v>1487</v>
      </c>
      <c r="B453" s="1193">
        <v>15427</v>
      </c>
      <c r="C453" s="771">
        <f t="shared" si="139"/>
        <v>34517</v>
      </c>
      <c r="D453" s="771">
        <f t="shared" si="140"/>
        <v>18415</v>
      </c>
      <c r="E453" s="771">
        <f t="shared" si="141"/>
        <v>16102</v>
      </c>
      <c r="F453" s="859">
        <f t="shared" si="142"/>
        <v>33985</v>
      </c>
      <c r="G453" s="1189">
        <v>18145</v>
      </c>
      <c r="H453" s="1189">
        <v>15840</v>
      </c>
      <c r="I453" s="859">
        <f t="shared" si="143"/>
        <v>532</v>
      </c>
      <c r="J453" s="1195">
        <v>270</v>
      </c>
      <c r="K453" s="1195">
        <v>262</v>
      </c>
      <c r="L453" s="1195">
        <v>1473</v>
      </c>
      <c r="M453" s="835" t="s">
        <v>659</v>
      </c>
      <c r="N453" s="1315"/>
    </row>
    <row r="454" spans="1:17" s="818" customFormat="1" ht="16.7" customHeight="1">
      <c r="A454" s="834" t="s">
        <v>1488</v>
      </c>
      <c r="B454" s="1193">
        <v>2434</v>
      </c>
      <c r="C454" s="771">
        <f t="shared" si="139"/>
        <v>4885</v>
      </c>
      <c r="D454" s="771">
        <f t="shared" si="140"/>
        <v>2654</v>
      </c>
      <c r="E454" s="771">
        <f t="shared" si="141"/>
        <v>2231</v>
      </c>
      <c r="F454" s="859">
        <f t="shared" si="142"/>
        <v>4552</v>
      </c>
      <c r="G454" s="1189">
        <v>2422</v>
      </c>
      <c r="H454" s="1189">
        <v>2130</v>
      </c>
      <c r="I454" s="859">
        <f t="shared" si="143"/>
        <v>333</v>
      </c>
      <c r="J454" s="1195">
        <v>232</v>
      </c>
      <c r="K454" s="1195">
        <v>101</v>
      </c>
      <c r="L454" s="1195">
        <v>1587</v>
      </c>
      <c r="M454" s="835" t="s">
        <v>660</v>
      </c>
      <c r="N454" s="1315"/>
    </row>
    <row r="455" spans="1:17" s="818" customFormat="1" ht="16.7" customHeight="1">
      <c r="A455" s="834" t="s">
        <v>1489</v>
      </c>
      <c r="B455" s="1193">
        <v>2868</v>
      </c>
      <c r="C455" s="771">
        <f t="shared" si="139"/>
        <v>5756</v>
      </c>
      <c r="D455" s="771">
        <f t="shared" si="140"/>
        <v>2970</v>
      </c>
      <c r="E455" s="771">
        <f t="shared" si="141"/>
        <v>2786</v>
      </c>
      <c r="F455" s="859">
        <f t="shared" si="142"/>
        <v>5677</v>
      </c>
      <c r="G455" s="1189">
        <v>2917</v>
      </c>
      <c r="H455" s="1189">
        <v>2760</v>
      </c>
      <c r="I455" s="859">
        <f t="shared" si="143"/>
        <v>79</v>
      </c>
      <c r="J455" s="1195">
        <v>53</v>
      </c>
      <c r="K455" s="1195">
        <v>26</v>
      </c>
      <c r="L455" s="1195">
        <v>1686</v>
      </c>
      <c r="M455" s="835" t="s">
        <v>661</v>
      </c>
      <c r="N455" s="1315"/>
    </row>
    <row r="456" spans="1:17" s="818" customFormat="1" ht="16.7" customHeight="1">
      <c r="A456" s="834" t="s">
        <v>1490</v>
      </c>
      <c r="B456" s="1193">
        <v>1942</v>
      </c>
      <c r="C456" s="771">
        <f t="shared" si="139"/>
        <v>4034</v>
      </c>
      <c r="D456" s="771">
        <f t="shared" si="140"/>
        <v>2293</v>
      </c>
      <c r="E456" s="771">
        <f t="shared" si="141"/>
        <v>1741</v>
      </c>
      <c r="F456" s="859">
        <f t="shared" si="142"/>
        <v>3704</v>
      </c>
      <c r="G456" s="1189">
        <v>2012</v>
      </c>
      <c r="H456" s="1189">
        <v>1692</v>
      </c>
      <c r="I456" s="859">
        <f t="shared" si="143"/>
        <v>330</v>
      </c>
      <c r="J456" s="1195">
        <v>281</v>
      </c>
      <c r="K456" s="1195">
        <v>49</v>
      </c>
      <c r="L456" s="1195">
        <v>1136</v>
      </c>
      <c r="M456" s="835" t="s">
        <v>662</v>
      </c>
      <c r="N456" s="1315"/>
    </row>
    <row r="457" spans="1:17" s="818" customFormat="1" ht="16.7" customHeight="1">
      <c r="A457" s="834" t="s">
        <v>1491</v>
      </c>
      <c r="B457" s="1193">
        <v>4871</v>
      </c>
      <c r="C457" s="771">
        <f t="shared" si="139"/>
        <v>11520</v>
      </c>
      <c r="D457" s="771">
        <f t="shared" si="140"/>
        <v>6038</v>
      </c>
      <c r="E457" s="771">
        <f t="shared" si="141"/>
        <v>5482</v>
      </c>
      <c r="F457" s="859">
        <f t="shared" si="142"/>
        <v>11128</v>
      </c>
      <c r="G457" s="1189">
        <v>5731</v>
      </c>
      <c r="H457" s="1189">
        <v>5397</v>
      </c>
      <c r="I457" s="859">
        <f t="shared" si="143"/>
        <v>392</v>
      </c>
      <c r="J457" s="1195">
        <v>307</v>
      </c>
      <c r="K457" s="1195">
        <v>85</v>
      </c>
      <c r="L457" s="1195">
        <v>2148</v>
      </c>
      <c r="M457" s="835" t="s">
        <v>1832</v>
      </c>
      <c r="N457" s="1315"/>
    </row>
    <row r="458" spans="1:17" s="850" customFormat="1" ht="16.7" customHeight="1">
      <c r="A458" s="834" t="s">
        <v>1492</v>
      </c>
      <c r="B458" s="1193">
        <v>1628</v>
      </c>
      <c r="C458" s="771">
        <f t="shared" si="139"/>
        <v>3683</v>
      </c>
      <c r="D458" s="771">
        <f t="shared" si="140"/>
        <v>1991</v>
      </c>
      <c r="E458" s="771">
        <f t="shared" si="141"/>
        <v>1692</v>
      </c>
      <c r="F458" s="859">
        <f t="shared" si="142"/>
        <v>3527</v>
      </c>
      <c r="G458" s="1189">
        <v>1859</v>
      </c>
      <c r="H458" s="1189">
        <v>1668</v>
      </c>
      <c r="I458" s="859">
        <f t="shared" si="143"/>
        <v>156</v>
      </c>
      <c r="J458" s="1195">
        <v>132</v>
      </c>
      <c r="K458" s="1195">
        <v>24</v>
      </c>
      <c r="L458" s="1195">
        <v>882</v>
      </c>
      <c r="M458" s="835" t="s">
        <v>663</v>
      </c>
      <c r="N458" s="1315"/>
      <c r="O458" s="818"/>
    </row>
    <row r="459" spans="1:17" s="818" customFormat="1" ht="14.85" customHeight="1">
      <c r="A459" s="834"/>
      <c r="B459" s="858"/>
      <c r="C459" s="771"/>
      <c r="D459" s="771"/>
      <c r="E459" s="771"/>
      <c r="F459" s="877"/>
      <c r="G459" s="877"/>
      <c r="H459" s="877"/>
      <c r="I459" s="794"/>
      <c r="J459" s="859"/>
      <c r="K459" s="859"/>
      <c r="L459" s="881"/>
      <c r="M459" s="884"/>
    </row>
    <row r="460" spans="1:17" s="818" customFormat="1" ht="16.7" customHeight="1">
      <c r="A460" s="860" t="s">
        <v>162</v>
      </c>
      <c r="B460" s="855">
        <f>SUM(B462:B473)</f>
        <v>23504</v>
      </c>
      <c r="C460" s="815">
        <f>D460+E460</f>
        <v>49786</v>
      </c>
      <c r="D460" s="815">
        <f>G460+J460</f>
        <v>24481</v>
      </c>
      <c r="E460" s="815">
        <f>H460+K460</f>
        <v>25305</v>
      </c>
      <c r="F460" s="878">
        <f>SUM(G460:H460)</f>
        <v>49253</v>
      </c>
      <c r="G460" s="878">
        <f>SUM(G462:G473)</f>
        <v>24246</v>
      </c>
      <c r="H460" s="878">
        <f>SUM(H462:H473)</f>
        <v>25007</v>
      </c>
      <c r="I460" s="796">
        <f>SUM(J460:K460)</f>
        <v>533</v>
      </c>
      <c r="J460" s="861">
        <f>SUM(J462:J473)</f>
        <v>235</v>
      </c>
      <c r="K460" s="861">
        <f>SUM(K462:K473)</f>
        <v>298</v>
      </c>
      <c r="L460" s="892">
        <f>SUM(L462:L473)</f>
        <v>15458</v>
      </c>
      <c r="M460" s="880" t="s">
        <v>181</v>
      </c>
    </row>
    <row r="461" spans="1:17" s="818" customFormat="1" ht="14.85" customHeight="1">
      <c r="A461" s="834"/>
      <c r="B461" s="858"/>
      <c r="C461" s="771"/>
      <c r="D461" s="771"/>
      <c r="E461" s="771"/>
      <c r="F461" s="877"/>
      <c r="G461" s="877"/>
      <c r="H461" s="877"/>
      <c r="I461" s="794"/>
      <c r="J461" s="859"/>
      <c r="K461" s="859"/>
      <c r="L461" s="881"/>
      <c r="M461" s="884"/>
    </row>
    <row r="462" spans="1:17" s="818" customFormat="1" ht="16.7" customHeight="1">
      <c r="A462" s="834" t="s">
        <v>1493</v>
      </c>
      <c r="B462" s="1193">
        <v>7269</v>
      </c>
      <c r="C462" s="771">
        <f t="shared" ref="C462:C473" si="144">SUM(D462:E462)</f>
        <v>16413</v>
      </c>
      <c r="D462" s="771">
        <f t="shared" ref="D462:D473" si="145">G462+J462</f>
        <v>8121</v>
      </c>
      <c r="E462" s="771">
        <f t="shared" ref="E462:E473" si="146">H462+K462</f>
        <v>8292</v>
      </c>
      <c r="F462" s="859">
        <f t="shared" ref="F462:F473" si="147">SUM(G462:H462)</f>
        <v>16240</v>
      </c>
      <c r="G462" s="1189">
        <v>8041</v>
      </c>
      <c r="H462" s="1189">
        <v>8199</v>
      </c>
      <c r="I462" s="859">
        <f t="shared" ref="I462:I473" si="148">SUM(J462:K462)</f>
        <v>173</v>
      </c>
      <c r="J462" s="1195">
        <v>80</v>
      </c>
      <c r="K462" s="1195">
        <v>93</v>
      </c>
      <c r="L462" s="1195">
        <v>3903</v>
      </c>
      <c r="M462" s="365" t="s">
        <v>181</v>
      </c>
      <c r="N462" s="1315"/>
    </row>
    <row r="463" spans="1:17" s="818" customFormat="1" ht="16.7" customHeight="1">
      <c r="A463" s="834" t="s">
        <v>1494</v>
      </c>
      <c r="B463" s="1193">
        <v>1348</v>
      </c>
      <c r="C463" s="771">
        <f t="shared" si="144"/>
        <v>2540</v>
      </c>
      <c r="D463" s="771">
        <f t="shared" si="145"/>
        <v>1251</v>
      </c>
      <c r="E463" s="771">
        <f t="shared" si="146"/>
        <v>1289</v>
      </c>
      <c r="F463" s="859">
        <f t="shared" si="147"/>
        <v>2498</v>
      </c>
      <c r="G463" s="1189">
        <v>1235</v>
      </c>
      <c r="H463" s="1189">
        <v>1263</v>
      </c>
      <c r="I463" s="859">
        <f t="shared" si="148"/>
        <v>42</v>
      </c>
      <c r="J463" s="1195">
        <v>16</v>
      </c>
      <c r="K463" s="1195">
        <v>26</v>
      </c>
      <c r="L463" s="1195">
        <v>1165</v>
      </c>
      <c r="M463" s="365" t="s">
        <v>664</v>
      </c>
      <c r="N463" s="1315"/>
    </row>
    <row r="464" spans="1:17" s="818" customFormat="1" ht="16.7" customHeight="1">
      <c r="A464" s="834" t="s">
        <v>1267</v>
      </c>
      <c r="B464" s="1193">
        <v>1494</v>
      </c>
      <c r="C464" s="771">
        <f t="shared" si="144"/>
        <v>2888</v>
      </c>
      <c r="D464" s="771">
        <f t="shared" si="145"/>
        <v>1424</v>
      </c>
      <c r="E464" s="771">
        <f t="shared" si="146"/>
        <v>1464</v>
      </c>
      <c r="F464" s="859">
        <f t="shared" si="147"/>
        <v>2839</v>
      </c>
      <c r="G464" s="1189">
        <v>1396</v>
      </c>
      <c r="H464" s="1189">
        <v>1443</v>
      </c>
      <c r="I464" s="859">
        <f t="shared" si="148"/>
        <v>49</v>
      </c>
      <c r="J464" s="1195">
        <v>28</v>
      </c>
      <c r="K464" s="1195">
        <v>21</v>
      </c>
      <c r="L464" s="1195">
        <v>1243</v>
      </c>
      <c r="M464" s="365" t="s">
        <v>495</v>
      </c>
      <c r="N464" s="1315"/>
      <c r="Q464" s="1097"/>
    </row>
    <row r="465" spans="1:17" s="818" customFormat="1" ht="16.7" customHeight="1">
      <c r="A465" s="834" t="s">
        <v>1495</v>
      </c>
      <c r="B465" s="1193">
        <v>950</v>
      </c>
      <c r="C465" s="771">
        <f t="shared" si="144"/>
        <v>1777</v>
      </c>
      <c r="D465" s="771">
        <f t="shared" si="145"/>
        <v>856</v>
      </c>
      <c r="E465" s="771">
        <f t="shared" si="146"/>
        <v>921</v>
      </c>
      <c r="F465" s="859">
        <f t="shared" si="147"/>
        <v>1756</v>
      </c>
      <c r="G465" s="1189">
        <v>849</v>
      </c>
      <c r="H465" s="1189">
        <v>907</v>
      </c>
      <c r="I465" s="859">
        <f t="shared" si="148"/>
        <v>21</v>
      </c>
      <c r="J465" s="1195">
        <v>7</v>
      </c>
      <c r="K465" s="1195">
        <v>14</v>
      </c>
      <c r="L465" s="1195">
        <v>821</v>
      </c>
      <c r="M465" s="365" t="s">
        <v>665</v>
      </c>
      <c r="N465" s="1315"/>
      <c r="Q465" s="1097"/>
    </row>
    <row r="466" spans="1:17" s="818" customFormat="1" ht="16.7" customHeight="1">
      <c r="A466" s="834" t="s">
        <v>1496</v>
      </c>
      <c r="B466" s="1193">
        <v>3806</v>
      </c>
      <c r="C466" s="771">
        <f t="shared" si="144"/>
        <v>9463</v>
      </c>
      <c r="D466" s="771">
        <f t="shared" si="145"/>
        <v>4692</v>
      </c>
      <c r="E466" s="771">
        <f t="shared" si="146"/>
        <v>4771</v>
      </c>
      <c r="F466" s="859">
        <f t="shared" si="147"/>
        <v>9401</v>
      </c>
      <c r="G466" s="1189">
        <v>4670</v>
      </c>
      <c r="H466" s="1189">
        <v>4731</v>
      </c>
      <c r="I466" s="859">
        <f t="shared" si="148"/>
        <v>62</v>
      </c>
      <c r="J466" s="1195">
        <v>22</v>
      </c>
      <c r="K466" s="1195">
        <v>40</v>
      </c>
      <c r="L466" s="1195">
        <v>1353</v>
      </c>
      <c r="M466" s="365" t="s">
        <v>666</v>
      </c>
      <c r="N466" s="1315"/>
      <c r="Q466" s="1097"/>
    </row>
    <row r="467" spans="1:17" s="818" customFormat="1" ht="16.7" customHeight="1">
      <c r="A467" s="834" t="s">
        <v>1497</v>
      </c>
      <c r="B467" s="1193">
        <v>1450</v>
      </c>
      <c r="C467" s="771">
        <f t="shared" si="144"/>
        <v>2897</v>
      </c>
      <c r="D467" s="771">
        <f t="shared" si="145"/>
        <v>1415</v>
      </c>
      <c r="E467" s="771">
        <f t="shared" si="146"/>
        <v>1482</v>
      </c>
      <c r="F467" s="859">
        <f t="shared" si="147"/>
        <v>2865</v>
      </c>
      <c r="G467" s="1189">
        <v>1400</v>
      </c>
      <c r="H467" s="1189">
        <v>1465</v>
      </c>
      <c r="I467" s="859">
        <f t="shared" si="148"/>
        <v>32</v>
      </c>
      <c r="J467" s="1195">
        <v>15</v>
      </c>
      <c r="K467" s="1195">
        <v>17</v>
      </c>
      <c r="L467" s="1195">
        <v>1048</v>
      </c>
      <c r="M467" s="365" t="s">
        <v>667</v>
      </c>
      <c r="N467" s="1315"/>
      <c r="Q467" s="1097"/>
    </row>
    <row r="468" spans="1:17" s="818" customFormat="1" ht="16.7" customHeight="1">
      <c r="A468" s="834" t="s">
        <v>1498</v>
      </c>
      <c r="B468" s="1193">
        <v>1436</v>
      </c>
      <c r="C468" s="771">
        <f t="shared" si="144"/>
        <v>2735</v>
      </c>
      <c r="D468" s="771">
        <f t="shared" si="145"/>
        <v>1327</v>
      </c>
      <c r="E468" s="771">
        <f t="shared" si="146"/>
        <v>1408</v>
      </c>
      <c r="F468" s="859">
        <f t="shared" si="147"/>
        <v>2712</v>
      </c>
      <c r="G468" s="1189">
        <v>1319</v>
      </c>
      <c r="H468" s="1189">
        <v>1393</v>
      </c>
      <c r="I468" s="859">
        <f t="shared" si="148"/>
        <v>23</v>
      </c>
      <c r="J468" s="1195">
        <v>8</v>
      </c>
      <c r="K468" s="1195">
        <v>15</v>
      </c>
      <c r="L468" s="1195">
        <v>1198</v>
      </c>
      <c r="M468" s="365" t="s">
        <v>668</v>
      </c>
      <c r="N468" s="1315"/>
      <c r="Q468" s="1097"/>
    </row>
    <row r="469" spans="1:17" s="818" customFormat="1" ht="16.7" customHeight="1">
      <c r="A469" s="834" t="s">
        <v>1499</v>
      </c>
      <c r="B469" s="1193">
        <v>958</v>
      </c>
      <c r="C469" s="771">
        <f t="shared" si="144"/>
        <v>1728</v>
      </c>
      <c r="D469" s="771">
        <f t="shared" si="145"/>
        <v>838</v>
      </c>
      <c r="E469" s="771">
        <f t="shared" si="146"/>
        <v>890</v>
      </c>
      <c r="F469" s="859">
        <f t="shared" si="147"/>
        <v>1712</v>
      </c>
      <c r="G469" s="1189">
        <v>830</v>
      </c>
      <c r="H469" s="1189">
        <v>882</v>
      </c>
      <c r="I469" s="859">
        <f t="shared" si="148"/>
        <v>16</v>
      </c>
      <c r="J469" s="1195">
        <v>8</v>
      </c>
      <c r="K469" s="1195">
        <v>8</v>
      </c>
      <c r="L469" s="1195">
        <v>818</v>
      </c>
      <c r="M469" s="365" t="s">
        <v>669</v>
      </c>
      <c r="N469" s="1315"/>
      <c r="Q469" s="1097"/>
    </row>
    <row r="470" spans="1:17" s="818" customFormat="1" ht="16.7" customHeight="1">
      <c r="A470" s="834" t="s">
        <v>1500</v>
      </c>
      <c r="B470" s="1193">
        <v>1632</v>
      </c>
      <c r="C470" s="771">
        <f t="shared" si="144"/>
        <v>3075</v>
      </c>
      <c r="D470" s="771">
        <f t="shared" si="145"/>
        <v>1531</v>
      </c>
      <c r="E470" s="771">
        <f t="shared" si="146"/>
        <v>1544</v>
      </c>
      <c r="F470" s="859">
        <f t="shared" si="147"/>
        <v>3033</v>
      </c>
      <c r="G470" s="1189">
        <v>1509</v>
      </c>
      <c r="H470" s="1189">
        <v>1524</v>
      </c>
      <c r="I470" s="859">
        <f t="shared" si="148"/>
        <v>42</v>
      </c>
      <c r="J470" s="1195">
        <v>22</v>
      </c>
      <c r="K470" s="1195">
        <v>20</v>
      </c>
      <c r="L470" s="1195">
        <v>1352</v>
      </c>
      <c r="M470" s="365" t="s">
        <v>670</v>
      </c>
      <c r="N470" s="1315"/>
      <c r="Q470" s="1097"/>
    </row>
    <row r="471" spans="1:17" s="818" customFormat="1" ht="16.7" customHeight="1">
      <c r="A471" s="1083" t="s">
        <v>1501</v>
      </c>
      <c r="B471" s="1193">
        <v>1791</v>
      </c>
      <c r="C471" s="771">
        <f t="shared" si="144"/>
        <v>3538</v>
      </c>
      <c r="D471" s="771">
        <f t="shared" si="145"/>
        <v>1704</v>
      </c>
      <c r="E471" s="771">
        <f t="shared" si="146"/>
        <v>1834</v>
      </c>
      <c r="F471" s="859">
        <f t="shared" si="147"/>
        <v>3495</v>
      </c>
      <c r="G471" s="1189">
        <v>1682</v>
      </c>
      <c r="H471" s="1189">
        <v>1813</v>
      </c>
      <c r="I471" s="859">
        <f t="shared" si="148"/>
        <v>43</v>
      </c>
      <c r="J471" s="1195">
        <v>22</v>
      </c>
      <c r="K471" s="1195">
        <v>21</v>
      </c>
      <c r="L471" s="1195">
        <v>1500</v>
      </c>
      <c r="M471" s="365" t="s">
        <v>671</v>
      </c>
      <c r="N471" s="1315"/>
      <c r="Q471" s="1097"/>
    </row>
    <row r="472" spans="1:17" s="818" customFormat="1" ht="16.7" customHeight="1">
      <c r="A472" s="834" t="s">
        <v>1780</v>
      </c>
      <c r="B472" s="1193">
        <v>654</v>
      </c>
      <c r="C472" s="771">
        <f t="shared" si="144"/>
        <v>1247</v>
      </c>
      <c r="D472" s="771">
        <f t="shared" si="145"/>
        <v>609</v>
      </c>
      <c r="E472" s="771">
        <f t="shared" si="146"/>
        <v>638</v>
      </c>
      <c r="F472" s="859">
        <f t="shared" si="147"/>
        <v>1229</v>
      </c>
      <c r="G472" s="1189">
        <v>602</v>
      </c>
      <c r="H472" s="1189">
        <v>627</v>
      </c>
      <c r="I472" s="859">
        <f t="shared" si="148"/>
        <v>18</v>
      </c>
      <c r="J472" s="1195">
        <v>7</v>
      </c>
      <c r="K472" s="1195">
        <v>11</v>
      </c>
      <c r="L472" s="1195">
        <v>440</v>
      </c>
      <c r="M472" s="365" t="s">
        <v>1882</v>
      </c>
      <c r="N472" s="1315"/>
      <c r="Q472" s="1098"/>
    </row>
    <row r="473" spans="1:17" s="850" customFormat="1" ht="16.7" customHeight="1" thickBot="1">
      <c r="A473" s="903" t="s">
        <v>1781</v>
      </c>
      <c r="B473" s="1193">
        <v>716</v>
      </c>
      <c r="C473" s="771">
        <f t="shared" si="144"/>
        <v>1485</v>
      </c>
      <c r="D473" s="771">
        <f t="shared" si="145"/>
        <v>713</v>
      </c>
      <c r="E473" s="771">
        <f t="shared" si="146"/>
        <v>772</v>
      </c>
      <c r="F473" s="859">
        <f t="shared" si="147"/>
        <v>1473</v>
      </c>
      <c r="G473" s="1194">
        <v>713</v>
      </c>
      <c r="H473" s="1194">
        <v>760</v>
      </c>
      <c r="I473" s="1081">
        <f t="shared" si="148"/>
        <v>12</v>
      </c>
      <c r="J473" s="1196">
        <v>0</v>
      </c>
      <c r="K473" s="1196">
        <v>12</v>
      </c>
      <c r="L473" s="1196">
        <v>617</v>
      </c>
      <c r="M473" s="929" t="s">
        <v>1833</v>
      </c>
      <c r="N473" s="1315"/>
      <c r="O473" s="818"/>
      <c r="Q473" s="1099"/>
    </row>
    <row r="474" spans="1:17" s="868" customFormat="1" ht="11.1" customHeight="1">
      <c r="A474" s="1114" t="s">
        <v>1535</v>
      </c>
      <c r="B474" s="893"/>
      <c r="C474" s="893"/>
      <c r="D474" s="893"/>
      <c r="E474" s="893"/>
      <c r="F474" s="893"/>
      <c r="G474" s="1526" t="s">
        <v>1764</v>
      </c>
      <c r="H474" s="1526"/>
      <c r="I474" s="1526"/>
      <c r="J474" s="1526"/>
      <c r="K474" s="1526"/>
      <c r="L474" s="1526"/>
      <c r="M474" s="1526"/>
      <c r="O474" s="818"/>
    </row>
    <row r="475" spans="1:17" s="1009" customFormat="1" ht="14.1" customHeight="1">
      <c r="A475" s="987" t="s">
        <v>1687</v>
      </c>
      <c r="B475" s="1119"/>
      <c r="C475" s="1119"/>
      <c r="D475" s="1119"/>
      <c r="E475" s="1119"/>
      <c r="F475" s="1119"/>
      <c r="G475" s="1119"/>
      <c r="H475" s="1119"/>
      <c r="I475" s="1119"/>
      <c r="J475" s="1119"/>
      <c r="K475" s="1119"/>
      <c r="L475" s="1012"/>
      <c r="M475" s="1119" t="s">
        <v>1688</v>
      </c>
      <c r="O475" s="1010"/>
    </row>
    <row r="476" spans="1:17" s="870" customFormat="1" ht="14.1" customHeight="1">
      <c r="A476" s="836"/>
      <c r="B476" s="840"/>
      <c r="C476" s="840"/>
      <c r="D476" s="840"/>
      <c r="E476" s="840"/>
      <c r="F476" s="840"/>
      <c r="G476" s="840"/>
      <c r="H476" s="840"/>
      <c r="I476" s="840"/>
      <c r="J476" s="840"/>
      <c r="K476" s="840"/>
      <c r="L476" s="838"/>
      <c r="M476" s="840"/>
      <c r="O476" s="818"/>
    </row>
    <row r="477" spans="1:17" s="870" customFormat="1" ht="20.100000000000001" customHeight="1">
      <c r="A477" s="1527" t="s">
        <v>13</v>
      </c>
      <c r="B477" s="1527"/>
      <c r="C477" s="1527"/>
      <c r="D477" s="1527"/>
      <c r="E477" s="1527"/>
      <c r="F477" s="1527"/>
      <c r="G477" s="1547" t="s">
        <v>1752</v>
      </c>
      <c r="H477" s="1547"/>
      <c r="I477" s="1547"/>
      <c r="J477" s="1547"/>
      <c r="K477" s="1547"/>
      <c r="L477" s="1547"/>
      <c r="M477" s="1547"/>
      <c r="O477" s="818"/>
    </row>
    <row r="478" spans="1:17" s="841" customFormat="1" ht="24" customHeight="1">
      <c r="A478" s="842"/>
      <c r="B478" s="1120"/>
      <c r="C478" s="1120"/>
      <c r="D478" s="842"/>
      <c r="E478" s="842"/>
      <c r="F478" s="1120"/>
      <c r="G478" s="1542"/>
      <c r="H478" s="1542"/>
      <c r="I478" s="1542"/>
      <c r="J478" s="1542"/>
      <c r="K478" s="1542"/>
      <c r="L478" s="1542"/>
      <c r="M478" s="1542"/>
      <c r="O478" s="818"/>
    </row>
    <row r="479" spans="1:17" s="843" customFormat="1" ht="18" customHeight="1" thickBot="1">
      <c r="A479" s="807" t="s">
        <v>409</v>
      </c>
      <c r="B479" s="872"/>
      <c r="C479" s="873"/>
      <c r="D479" s="873"/>
      <c r="E479" s="873"/>
      <c r="F479" s="873"/>
      <c r="G479" s="873"/>
      <c r="H479" s="873"/>
      <c r="I479" s="873"/>
      <c r="J479" s="873"/>
      <c r="K479" s="873"/>
      <c r="L479" s="1543" t="s">
        <v>448</v>
      </c>
      <c r="M479" s="1543"/>
      <c r="O479" s="818"/>
    </row>
    <row r="480" spans="1:17" s="808" customFormat="1" ht="16.5" customHeight="1">
      <c r="A480" s="1535" t="s">
        <v>688</v>
      </c>
      <c r="B480" s="1538" t="s">
        <v>410</v>
      </c>
      <c r="C480" s="1544" t="s">
        <v>449</v>
      </c>
      <c r="D480" s="1545"/>
      <c r="E480" s="1545"/>
      <c r="F480" s="1545"/>
      <c r="G480" s="1545" t="s">
        <v>449</v>
      </c>
      <c r="H480" s="1545"/>
      <c r="I480" s="1545"/>
      <c r="J480" s="1545"/>
      <c r="K480" s="1548"/>
      <c r="L480" s="1531" t="s">
        <v>97</v>
      </c>
      <c r="M480" s="1528" t="s">
        <v>689</v>
      </c>
      <c r="O480" s="818"/>
    </row>
    <row r="481" spans="1:15" s="818" customFormat="1" ht="16.5" customHeight="1">
      <c r="A481" s="1536"/>
      <c r="B481" s="1539"/>
      <c r="C481" s="1521" t="s">
        <v>690</v>
      </c>
      <c r="D481" s="1523" t="s">
        <v>64</v>
      </c>
      <c r="E481" s="1524"/>
      <c r="F481" s="1521" t="s">
        <v>691</v>
      </c>
      <c r="G481" s="1523" t="s">
        <v>64</v>
      </c>
      <c r="H481" s="1524"/>
      <c r="I481" s="1521" t="s">
        <v>692</v>
      </c>
      <c r="J481" s="1523" t="s">
        <v>64</v>
      </c>
      <c r="K481" s="1524"/>
      <c r="L481" s="1532"/>
      <c r="M481" s="1529"/>
    </row>
    <row r="482" spans="1:15" s="818" customFormat="1" ht="26.45" customHeight="1">
      <c r="A482" s="1537"/>
      <c r="B482" s="1540"/>
      <c r="C482" s="1522"/>
      <c r="D482" s="844" t="s">
        <v>411</v>
      </c>
      <c r="E482" s="844" t="s">
        <v>412</v>
      </c>
      <c r="F482" s="1525"/>
      <c r="G482" s="845" t="s">
        <v>411</v>
      </c>
      <c r="H482" s="844" t="s">
        <v>412</v>
      </c>
      <c r="I482" s="1525"/>
      <c r="J482" s="844" t="s">
        <v>411</v>
      </c>
      <c r="K482" s="844" t="s">
        <v>412</v>
      </c>
      <c r="L482" s="1533"/>
      <c r="M482" s="1530"/>
    </row>
    <row r="483" spans="1:15" s="818" customFormat="1" ht="15.95" customHeight="1">
      <c r="A483" s="860" t="s">
        <v>163</v>
      </c>
      <c r="B483" s="896">
        <f>SUM(B485:B494)</f>
        <v>16583</v>
      </c>
      <c r="C483" s="897">
        <f>D483+E483</f>
        <v>33561</v>
      </c>
      <c r="D483" s="897">
        <f>SUM(G483,J483)</f>
        <v>16661</v>
      </c>
      <c r="E483" s="897">
        <f>SUM(H483,K483)</f>
        <v>16900</v>
      </c>
      <c r="F483" s="900">
        <f>G483+H483</f>
        <v>33259</v>
      </c>
      <c r="G483" s="899">
        <f>SUM(G485:G494)</f>
        <v>16550</v>
      </c>
      <c r="H483" s="899">
        <f>SUM(H485:H494)</f>
        <v>16709</v>
      </c>
      <c r="I483" s="900">
        <f>J483+K483</f>
        <v>302</v>
      </c>
      <c r="J483" s="900">
        <f>SUM(J485:J494)</f>
        <v>111</v>
      </c>
      <c r="K483" s="900">
        <f>SUM(K485:K494)</f>
        <v>191</v>
      </c>
      <c r="L483" s="861">
        <f>SUM(L485:L494)</f>
        <v>10946</v>
      </c>
      <c r="M483" s="907" t="s">
        <v>1150</v>
      </c>
    </row>
    <row r="484" spans="1:15" s="818" customFormat="1" ht="12.95" customHeight="1">
      <c r="A484" s="834"/>
      <c r="B484" s="855"/>
      <c r="C484" s="815"/>
      <c r="D484" s="815"/>
      <c r="E484" s="815"/>
      <c r="F484" s="861"/>
      <c r="G484" s="796"/>
      <c r="H484" s="796"/>
      <c r="I484" s="861"/>
      <c r="J484" s="861"/>
      <c r="K484" s="861"/>
      <c r="L484" s="859"/>
      <c r="M484" s="835"/>
    </row>
    <row r="485" spans="1:15" s="818" customFormat="1" ht="15.95" customHeight="1">
      <c r="A485" s="834" t="s">
        <v>1502</v>
      </c>
      <c r="B485" s="1193">
        <v>4724</v>
      </c>
      <c r="C485" s="771">
        <f t="shared" ref="C485:C494" si="149">SUM(D485:E485)</f>
        <v>10689</v>
      </c>
      <c r="D485" s="771">
        <f t="shared" ref="D485:D494" si="150">G485+J485</f>
        <v>5232</v>
      </c>
      <c r="E485" s="771">
        <f t="shared" ref="E485:E494" si="151">H485+K485</f>
        <v>5457</v>
      </c>
      <c r="F485" s="859">
        <f t="shared" ref="F485:F494" si="152">SUM(G485:H485)</f>
        <v>10553</v>
      </c>
      <c r="G485" s="1189">
        <v>5157</v>
      </c>
      <c r="H485" s="1189">
        <v>5396</v>
      </c>
      <c r="I485" s="859">
        <f t="shared" ref="I485:I494" si="153">SUM(J485:K485)</f>
        <v>136</v>
      </c>
      <c r="J485" s="1195">
        <v>75</v>
      </c>
      <c r="K485" s="1195">
        <v>61</v>
      </c>
      <c r="L485" s="1195">
        <v>2665</v>
      </c>
      <c r="M485" s="835" t="s">
        <v>191</v>
      </c>
      <c r="N485" s="1209"/>
    </row>
    <row r="486" spans="1:15" s="818" customFormat="1" ht="15.95" customHeight="1">
      <c r="A486" s="834" t="s">
        <v>1149</v>
      </c>
      <c r="B486" s="1193">
        <v>1703</v>
      </c>
      <c r="C486" s="771">
        <f t="shared" si="149"/>
        <v>3356</v>
      </c>
      <c r="D486" s="771">
        <f t="shared" si="150"/>
        <v>1650</v>
      </c>
      <c r="E486" s="771">
        <f t="shared" si="151"/>
        <v>1706</v>
      </c>
      <c r="F486" s="859">
        <f t="shared" si="152"/>
        <v>3336</v>
      </c>
      <c r="G486" s="1189">
        <v>1648</v>
      </c>
      <c r="H486" s="1189">
        <v>1688</v>
      </c>
      <c r="I486" s="859">
        <f t="shared" si="153"/>
        <v>20</v>
      </c>
      <c r="J486" s="1195">
        <v>2</v>
      </c>
      <c r="K486" s="1195">
        <v>18</v>
      </c>
      <c r="L486" s="1195">
        <v>1278</v>
      </c>
      <c r="M486" s="835" t="s">
        <v>1151</v>
      </c>
      <c r="N486" s="1209"/>
    </row>
    <row r="487" spans="1:15" s="818" customFormat="1" ht="15.95" customHeight="1">
      <c r="A487" s="834" t="s">
        <v>1503</v>
      </c>
      <c r="B487" s="1193">
        <v>1108</v>
      </c>
      <c r="C487" s="771">
        <f t="shared" si="149"/>
        <v>2274</v>
      </c>
      <c r="D487" s="771">
        <f t="shared" si="150"/>
        <v>1090</v>
      </c>
      <c r="E487" s="771">
        <f t="shared" si="151"/>
        <v>1184</v>
      </c>
      <c r="F487" s="859">
        <f t="shared" si="152"/>
        <v>2255</v>
      </c>
      <c r="G487" s="1189">
        <v>1089</v>
      </c>
      <c r="H487" s="1189">
        <v>1166</v>
      </c>
      <c r="I487" s="859">
        <f t="shared" si="153"/>
        <v>19</v>
      </c>
      <c r="J487" s="1195">
        <v>1</v>
      </c>
      <c r="K487" s="1195">
        <v>18</v>
      </c>
      <c r="L487" s="1195">
        <v>835</v>
      </c>
      <c r="M487" s="835" t="s">
        <v>673</v>
      </c>
      <c r="N487" s="1209"/>
    </row>
    <row r="488" spans="1:15" s="818" customFormat="1" ht="15.95" customHeight="1">
      <c r="A488" s="834" t="s">
        <v>1504</v>
      </c>
      <c r="B488" s="1193">
        <v>1130</v>
      </c>
      <c r="C488" s="771">
        <f t="shared" si="149"/>
        <v>2149</v>
      </c>
      <c r="D488" s="771">
        <f t="shared" si="150"/>
        <v>1071</v>
      </c>
      <c r="E488" s="771">
        <f t="shared" si="151"/>
        <v>1078</v>
      </c>
      <c r="F488" s="859">
        <f t="shared" si="152"/>
        <v>2133</v>
      </c>
      <c r="G488" s="1189">
        <v>1069</v>
      </c>
      <c r="H488" s="1189">
        <v>1064</v>
      </c>
      <c r="I488" s="859">
        <f t="shared" si="153"/>
        <v>16</v>
      </c>
      <c r="J488" s="1195">
        <v>2</v>
      </c>
      <c r="K488" s="1195">
        <v>14</v>
      </c>
      <c r="L488" s="1195">
        <v>878</v>
      </c>
      <c r="M488" s="835" t="s">
        <v>674</v>
      </c>
      <c r="N488" s="1209"/>
    </row>
    <row r="489" spans="1:15" s="818" customFormat="1" ht="15.95" customHeight="1">
      <c r="A489" s="834" t="s">
        <v>1505</v>
      </c>
      <c r="B489" s="1193">
        <v>2381</v>
      </c>
      <c r="C489" s="771">
        <f t="shared" si="149"/>
        <v>4625</v>
      </c>
      <c r="D489" s="771">
        <f t="shared" si="150"/>
        <v>2273</v>
      </c>
      <c r="E489" s="771">
        <f t="shared" si="151"/>
        <v>2352</v>
      </c>
      <c r="F489" s="859">
        <f t="shared" si="152"/>
        <v>4592</v>
      </c>
      <c r="G489" s="1189">
        <v>2265</v>
      </c>
      <c r="H489" s="1189">
        <v>2327</v>
      </c>
      <c r="I489" s="859">
        <f t="shared" si="153"/>
        <v>33</v>
      </c>
      <c r="J489" s="1195">
        <v>8</v>
      </c>
      <c r="K489" s="1195">
        <v>25</v>
      </c>
      <c r="L489" s="1195">
        <v>1623</v>
      </c>
      <c r="M489" s="835" t="s">
        <v>675</v>
      </c>
      <c r="N489" s="1209"/>
    </row>
    <row r="490" spans="1:15" s="818" customFormat="1" ht="15.95" customHeight="1">
      <c r="A490" s="834" t="s">
        <v>1506</v>
      </c>
      <c r="B490" s="1193">
        <v>1330</v>
      </c>
      <c r="C490" s="771">
        <f t="shared" si="149"/>
        <v>2348</v>
      </c>
      <c r="D490" s="771">
        <f t="shared" si="150"/>
        <v>1151</v>
      </c>
      <c r="E490" s="771">
        <f t="shared" si="151"/>
        <v>1197</v>
      </c>
      <c r="F490" s="859">
        <f t="shared" si="152"/>
        <v>2340</v>
      </c>
      <c r="G490" s="1189">
        <v>1147</v>
      </c>
      <c r="H490" s="1189">
        <v>1193</v>
      </c>
      <c r="I490" s="859">
        <f t="shared" si="153"/>
        <v>8</v>
      </c>
      <c r="J490" s="1195">
        <v>4</v>
      </c>
      <c r="K490" s="1195">
        <v>4</v>
      </c>
      <c r="L490" s="1195">
        <v>871</v>
      </c>
      <c r="M490" s="835" t="s">
        <v>676</v>
      </c>
      <c r="N490" s="1209"/>
    </row>
    <row r="491" spans="1:15" s="818" customFormat="1" ht="15.95" customHeight="1">
      <c r="A491" s="834" t="s">
        <v>1507</v>
      </c>
      <c r="B491" s="1193">
        <v>896</v>
      </c>
      <c r="C491" s="771">
        <f t="shared" si="149"/>
        <v>1652</v>
      </c>
      <c r="D491" s="771">
        <f t="shared" si="150"/>
        <v>823</v>
      </c>
      <c r="E491" s="771">
        <f t="shared" si="151"/>
        <v>829</v>
      </c>
      <c r="F491" s="859">
        <f t="shared" si="152"/>
        <v>1644</v>
      </c>
      <c r="G491" s="1189">
        <v>821</v>
      </c>
      <c r="H491" s="1189">
        <v>823</v>
      </c>
      <c r="I491" s="859">
        <f t="shared" si="153"/>
        <v>8</v>
      </c>
      <c r="J491" s="1195">
        <v>2</v>
      </c>
      <c r="K491" s="1195">
        <v>6</v>
      </c>
      <c r="L491" s="1195">
        <v>580</v>
      </c>
      <c r="M491" s="835" t="s">
        <v>677</v>
      </c>
      <c r="N491" s="1209"/>
    </row>
    <row r="492" spans="1:15" s="818" customFormat="1" ht="15.95" customHeight="1">
      <c r="A492" s="834" t="s">
        <v>1508</v>
      </c>
      <c r="B492" s="1193">
        <v>1225</v>
      </c>
      <c r="C492" s="771">
        <f t="shared" si="149"/>
        <v>2339</v>
      </c>
      <c r="D492" s="771">
        <f t="shared" si="150"/>
        <v>1200</v>
      </c>
      <c r="E492" s="771">
        <f t="shared" si="151"/>
        <v>1139</v>
      </c>
      <c r="F492" s="859">
        <f t="shared" si="152"/>
        <v>2329</v>
      </c>
      <c r="G492" s="1189">
        <v>1199</v>
      </c>
      <c r="H492" s="1189">
        <v>1130</v>
      </c>
      <c r="I492" s="859">
        <f t="shared" si="153"/>
        <v>10</v>
      </c>
      <c r="J492" s="1195">
        <v>1</v>
      </c>
      <c r="K492" s="1195">
        <v>9</v>
      </c>
      <c r="L492" s="1195">
        <v>888</v>
      </c>
      <c r="M492" s="835" t="s">
        <v>678</v>
      </c>
      <c r="N492" s="1209"/>
    </row>
    <row r="493" spans="1:15" s="818" customFormat="1" ht="15.95" customHeight="1">
      <c r="A493" s="834" t="s">
        <v>1509</v>
      </c>
      <c r="B493" s="1193">
        <v>1007</v>
      </c>
      <c r="C493" s="771">
        <f t="shared" si="149"/>
        <v>1878</v>
      </c>
      <c r="D493" s="771">
        <f t="shared" si="150"/>
        <v>960</v>
      </c>
      <c r="E493" s="771">
        <f t="shared" si="151"/>
        <v>918</v>
      </c>
      <c r="F493" s="859">
        <f t="shared" si="152"/>
        <v>1862</v>
      </c>
      <c r="G493" s="1189">
        <v>950</v>
      </c>
      <c r="H493" s="1189">
        <v>912</v>
      </c>
      <c r="I493" s="859">
        <f t="shared" si="153"/>
        <v>16</v>
      </c>
      <c r="J493" s="1195">
        <v>10</v>
      </c>
      <c r="K493" s="1195">
        <v>6</v>
      </c>
      <c r="L493" s="1195">
        <v>850</v>
      </c>
      <c r="M493" s="835" t="s">
        <v>679</v>
      </c>
      <c r="N493" s="1209"/>
    </row>
    <row r="494" spans="1:15" s="850" customFormat="1" ht="15.95" customHeight="1">
      <c r="A494" s="834" t="s">
        <v>1510</v>
      </c>
      <c r="B494" s="1193">
        <v>1079</v>
      </c>
      <c r="C494" s="771">
        <f t="shared" si="149"/>
        <v>2251</v>
      </c>
      <c r="D494" s="771">
        <f t="shared" si="150"/>
        <v>1211</v>
      </c>
      <c r="E494" s="771">
        <f t="shared" si="151"/>
        <v>1040</v>
      </c>
      <c r="F494" s="859">
        <f t="shared" si="152"/>
        <v>2215</v>
      </c>
      <c r="G494" s="1189">
        <v>1205</v>
      </c>
      <c r="H494" s="1189">
        <v>1010</v>
      </c>
      <c r="I494" s="859">
        <f t="shared" si="153"/>
        <v>36</v>
      </c>
      <c r="J494" s="1195">
        <v>6</v>
      </c>
      <c r="K494" s="1195">
        <v>30</v>
      </c>
      <c r="L494" s="1195">
        <v>478</v>
      </c>
      <c r="M494" s="835" t="s">
        <v>680</v>
      </c>
      <c r="N494" s="1209"/>
      <c r="O494" s="818"/>
    </row>
    <row r="495" spans="1:15" s="818" customFormat="1" ht="12.95" customHeight="1">
      <c r="A495" s="834"/>
      <c r="B495" s="858"/>
      <c r="C495" s="771"/>
      <c r="D495" s="771"/>
      <c r="E495" s="771"/>
      <c r="F495" s="877"/>
      <c r="G495" s="877"/>
      <c r="H495" s="877"/>
      <c r="I495" s="794"/>
      <c r="J495" s="859"/>
      <c r="K495" s="859"/>
      <c r="L495" s="881"/>
      <c r="M495" s="835"/>
    </row>
    <row r="496" spans="1:15" s="818" customFormat="1" ht="15.95" customHeight="1">
      <c r="A496" s="860" t="s">
        <v>164</v>
      </c>
      <c r="B496" s="855">
        <f>SUM(B498:B507)</f>
        <v>25148</v>
      </c>
      <c r="C496" s="815">
        <f>D496+E496</f>
        <v>52337</v>
      </c>
      <c r="D496" s="815">
        <f>G496+J496</f>
        <v>26636</v>
      </c>
      <c r="E496" s="815">
        <f>H496+K496</f>
        <v>25701</v>
      </c>
      <c r="F496" s="878">
        <f>SUM(G496:H496)</f>
        <v>50974</v>
      </c>
      <c r="G496" s="878">
        <f>SUM(G498:G507)</f>
        <v>25463</v>
      </c>
      <c r="H496" s="878">
        <f>SUM(H498:H507)</f>
        <v>25511</v>
      </c>
      <c r="I496" s="796">
        <f>SUM(J496:K496)</f>
        <v>1363</v>
      </c>
      <c r="J496" s="861">
        <f>SUM(J498:J507)</f>
        <v>1173</v>
      </c>
      <c r="K496" s="861">
        <f>SUM(K498:K507)</f>
        <v>190</v>
      </c>
      <c r="L496" s="892">
        <f>SUM(L498:L507)</f>
        <v>12854</v>
      </c>
      <c r="M496" s="880" t="s">
        <v>182</v>
      </c>
    </row>
    <row r="497" spans="1:15" s="818" customFormat="1" ht="12.95" customHeight="1">
      <c r="A497" s="834"/>
      <c r="B497" s="858"/>
      <c r="C497" s="771"/>
      <c r="D497" s="771"/>
      <c r="E497" s="771"/>
      <c r="F497" s="877"/>
      <c r="G497" s="877"/>
      <c r="H497" s="877"/>
      <c r="I497" s="794"/>
      <c r="J497" s="859"/>
      <c r="K497" s="859"/>
      <c r="L497" s="881"/>
      <c r="M497" s="835"/>
    </row>
    <row r="498" spans="1:15" s="818" customFormat="1" ht="15.95" customHeight="1">
      <c r="A498" s="834" t="s">
        <v>1511</v>
      </c>
      <c r="B498" s="1193">
        <v>5966</v>
      </c>
      <c r="C498" s="771">
        <f t="shared" ref="C498:C507" si="154">SUM(D498:E498)</f>
        <v>14665</v>
      </c>
      <c r="D498" s="771">
        <f t="shared" ref="D498:D507" si="155">G498+J498</f>
        <v>7346</v>
      </c>
      <c r="E498" s="771">
        <f t="shared" ref="E498:E507" si="156">H498+K498</f>
        <v>7319</v>
      </c>
      <c r="F498" s="859">
        <f t="shared" ref="F498:F507" si="157">SUM(G498:H498)</f>
        <v>14562</v>
      </c>
      <c r="G498" s="1189">
        <v>7282</v>
      </c>
      <c r="H498" s="1189">
        <v>7280</v>
      </c>
      <c r="I498" s="859">
        <f t="shared" ref="I498:I507" si="158">SUM(J498:K498)</f>
        <v>103</v>
      </c>
      <c r="J498" s="1195">
        <v>64</v>
      </c>
      <c r="K498" s="1195">
        <v>39</v>
      </c>
      <c r="L498" s="1195">
        <v>2371</v>
      </c>
      <c r="M498" s="835" t="s">
        <v>182</v>
      </c>
      <c r="N498" s="1209"/>
    </row>
    <row r="499" spans="1:15" s="818" customFormat="1" ht="15.95" customHeight="1">
      <c r="A499" s="834" t="s">
        <v>1512</v>
      </c>
      <c r="B499" s="1193">
        <v>1790</v>
      </c>
      <c r="C499" s="771">
        <f t="shared" si="154"/>
        <v>3191</v>
      </c>
      <c r="D499" s="771">
        <f t="shared" si="155"/>
        <v>1596</v>
      </c>
      <c r="E499" s="771">
        <f t="shared" si="156"/>
        <v>1595</v>
      </c>
      <c r="F499" s="859">
        <f t="shared" si="157"/>
        <v>3128</v>
      </c>
      <c r="G499" s="1189">
        <v>1552</v>
      </c>
      <c r="H499" s="1189">
        <v>1576</v>
      </c>
      <c r="I499" s="859">
        <f t="shared" si="158"/>
        <v>63</v>
      </c>
      <c r="J499" s="1195">
        <v>44</v>
      </c>
      <c r="K499" s="1195">
        <v>19</v>
      </c>
      <c r="L499" s="1195">
        <v>1204</v>
      </c>
      <c r="M499" s="835" t="s">
        <v>681</v>
      </c>
      <c r="N499" s="1209"/>
    </row>
    <row r="500" spans="1:15" s="818" customFormat="1" ht="15.95" customHeight="1">
      <c r="A500" s="834" t="s">
        <v>1528</v>
      </c>
      <c r="B500" s="1193">
        <v>3571</v>
      </c>
      <c r="C500" s="771">
        <f t="shared" si="154"/>
        <v>7220</v>
      </c>
      <c r="D500" s="771">
        <f t="shared" si="155"/>
        <v>3826</v>
      </c>
      <c r="E500" s="771">
        <f t="shared" si="156"/>
        <v>3394</v>
      </c>
      <c r="F500" s="859">
        <f t="shared" si="157"/>
        <v>7165</v>
      </c>
      <c r="G500" s="1189">
        <v>3792</v>
      </c>
      <c r="H500" s="1189">
        <v>3373</v>
      </c>
      <c r="I500" s="859">
        <f t="shared" si="158"/>
        <v>55</v>
      </c>
      <c r="J500" s="1195">
        <v>34</v>
      </c>
      <c r="K500" s="1195">
        <v>21</v>
      </c>
      <c r="L500" s="1195">
        <v>1313</v>
      </c>
      <c r="M500" s="835" t="s">
        <v>682</v>
      </c>
      <c r="N500" s="1209"/>
    </row>
    <row r="501" spans="1:15" s="818" customFormat="1" ht="15.95" customHeight="1">
      <c r="A501" s="834" t="s">
        <v>1514</v>
      </c>
      <c r="B501" s="1193">
        <v>1507</v>
      </c>
      <c r="C501" s="771">
        <f t="shared" si="154"/>
        <v>2829</v>
      </c>
      <c r="D501" s="771">
        <f t="shared" si="155"/>
        <v>1379</v>
      </c>
      <c r="E501" s="771">
        <f t="shared" si="156"/>
        <v>1450</v>
      </c>
      <c r="F501" s="859">
        <f t="shared" si="157"/>
        <v>2796</v>
      </c>
      <c r="G501" s="1189">
        <v>1361</v>
      </c>
      <c r="H501" s="1189">
        <v>1435</v>
      </c>
      <c r="I501" s="859">
        <f t="shared" si="158"/>
        <v>33</v>
      </c>
      <c r="J501" s="1195">
        <v>18</v>
      </c>
      <c r="K501" s="1195">
        <v>15</v>
      </c>
      <c r="L501" s="1195">
        <v>969</v>
      </c>
      <c r="M501" s="835" t="s">
        <v>683</v>
      </c>
      <c r="N501" s="1209"/>
    </row>
    <row r="502" spans="1:15" s="818" customFormat="1" ht="15.95" customHeight="1">
      <c r="A502" s="834" t="s">
        <v>1515</v>
      </c>
      <c r="B502" s="1193">
        <v>1629</v>
      </c>
      <c r="C502" s="771">
        <f t="shared" si="154"/>
        <v>2813</v>
      </c>
      <c r="D502" s="771">
        <f t="shared" si="155"/>
        <v>1356</v>
      </c>
      <c r="E502" s="771">
        <f t="shared" si="156"/>
        <v>1457</v>
      </c>
      <c r="F502" s="859">
        <f t="shared" si="157"/>
        <v>2681</v>
      </c>
      <c r="G502" s="1189">
        <v>1243</v>
      </c>
      <c r="H502" s="1189">
        <v>1438</v>
      </c>
      <c r="I502" s="859">
        <f t="shared" si="158"/>
        <v>132</v>
      </c>
      <c r="J502" s="1195">
        <v>113</v>
      </c>
      <c r="K502" s="1195">
        <v>19</v>
      </c>
      <c r="L502" s="1195">
        <v>1155</v>
      </c>
      <c r="M502" s="835" t="s">
        <v>684</v>
      </c>
      <c r="N502" s="1209"/>
    </row>
    <row r="503" spans="1:15" s="818" customFormat="1" ht="15.95" customHeight="1">
      <c r="A503" s="834" t="s">
        <v>1516</v>
      </c>
      <c r="B503" s="1193">
        <v>1012</v>
      </c>
      <c r="C503" s="771">
        <f t="shared" si="154"/>
        <v>1884</v>
      </c>
      <c r="D503" s="771">
        <f t="shared" si="155"/>
        <v>902</v>
      </c>
      <c r="E503" s="771">
        <f t="shared" si="156"/>
        <v>982</v>
      </c>
      <c r="F503" s="859">
        <f t="shared" si="157"/>
        <v>1867</v>
      </c>
      <c r="G503" s="1189">
        <v>898</v>
      </c>
      <c r="H503" s="1189">
        <v>969</v>
      </c>
      <c r="I503" s="859">
        <f t="shared" si="158"/>
        <v>17</v>
      </c>
      <c r="J503" s="1195">
        <v>4</v>
      </c>
      <c r="K503" s="1195">
        <v>13</v>
      </c>
      <c r="L503" s="1195">
        <v>817</v>
      </c>
      <c r="M503" s="835" t="s">
        <v>685</v>
      </c>
      <c r="N503" s="1209"/>
    </row>
    <row r="504" spans="1:15" s="818" customFormat="1" ht="15.95" customHeight="1">
      <c r="A504" s="834" t="s">
        <v>1517</v>
      </c>
      <c r="B504" s="1193">
        <v>3654</v>
      </c>
      <c r="C504" s="771">
        <f t="shared" si="154"/>
        <v>7510</v>
      </c>
      <c r="D504" s="771">
        <f t="shared" si="155"/>
        <v>4005</v>
      </c>
      <c r="E504" s="771">
        <f t="shared" si="156"/>
        <v>3505</v>
      </c>
      <c r="F504" s="859">
        <f t="shared" si="157"/>
        <v>7204</v>
      </c>
      <c r="G504" s="1189">
        <v>3719</v>
      </c>
      <c r="H504" s="1189">
        <v>3485</v>
      </c>
      <c r="I504" s="859">
        <f t="shared" si="158"/>
        <v>306</v>
      </c>
      <c r="J504" s="1195">
        <v>286</v>
      </c>
      <c r="K504" s="1195">
        <v>20</v>
      </c>
      <c r="L504" s="1195">
        <v>1537</v>
      </c>
      <c r="M504" s="835" t="s">
        <v>686</v>
      </c>
      <c r="N504" s="1209"/>
    </row>
    <row r="505" spans="1:15" s="818" customFormat="1" ht="15.95" customHeight="1">
      <c r="A505" s="834" t="s">
        <v>1518</v>
      </c>
      <c r="B505" s="1193">
        <v>3931</v>
      </c>
      <c r="C505" s="771">
        <f t="shared" si="154"/>
        <v>8543</v>
      </c>
      <c r="D505" s="771">
        <f t="shared" si="155"/>
        <v>4462</v>
      </c>
      <c r="E505" s="771">
        <f t="shared" si="156"/>
        <v>4081</v>
      </c>
      <c r="F505" s="859">
        <f t="shared" si="157"/>
        <v>7990</v>
      </c>
      <c r="G505" s="1189">
        <v>3936</v>
      </c>
      <c r="H505" s="1189">
        <v>4054</v>
      </c>
      <c r="I505" s="859">
        <f t="shared" si="158"/>
        <v>553</v>
      </c>
      <c r="J505" s="1195">
        <v>526</v>
      </c>
      <c r="K505" s="1195">
        <v>27</v>
      </c>
      <c r="L505" s="1195">
        <v>1975</v>
      </c>
      <c r="M505" s="835" t="s">
        <v>687</v>
      </c>
      <c r="N505" s="1209"/>
    </row>
    <row r="506" spans="1:15" s="818" customFormat="1" ht="15.95" customHeight="1">
      <c r="A506" s="834" t="s">
        <v>1519</v>
      </c>
      <c r="B506" s="1193">
        <v>800</v>
      </c>
      <c r="C506" s="771">
        <f t="shared" si="154"/>
        <v>1420</v>
      </c>
      <c r="D506" s="771">
        <f t="shared" si="155"/>
        <v>685</v>
      </c>
      <c r="E506" s="771">
        <f t="shared" si="156"/>
        <v>735</v>
      </c>
      <c r="F506" s="859">
        <f t="shared" si="157"/>
        <v>1399</v>
      </c>
      <c r="G506" s="1189">
        <v>671</v>
      </c>
      <c r="H506" s="1189">
        <v>728</v>
      </c>
      <c r="I506" s="859">
        <f t="shared" si="158"/>
        <v>21</v>
      </c>
      <c r="J506" s="1195">
        <v>14</v>
      </c>
      <c r="K506" s="1195">
        <v>7</v>
      </c>
      <c r="L506" s="1195">
        <v>518</v>
      </c>
      <c r="M506" s="835" t="s">
        <v>1530</v>
      </c>
      <c r="N506" s="1209"/>
    </row>
    <row r="507" spans="1:15" s="850" customFormat="1" ht="15.95" customHeight="1">
      <c r="A507" s="834" t="s">
        <v>1520</v>
      </c>
      <c r="B507" s="1193">
        <v>1288</v>
      </c>
      <c r="C507" s="771">
        <f t="shared" si="154"/>
        <v>2262</v>
      </c>
      <c r="D507" s="771">
        <f t="shared" si="155"/>
        <v>1079</v>
      </c>
      <c r="E507" s="771">
        <f t="shared" si="156"/>
        <v>1183</v>
      </c>
      <c r="F507" s="859">
        <f t="shared" si="157"/>
        <v>2182</v>
      </c>
      <c r="G507" s="1189">
        <v>1009</v>
      </c>
      <c r="H507" s="1189">
        <v>1173</v>
      </c>
      <c r="I507" s="859">
        <f t="shared" si="158"/>
        <v>80</v>
      </c>
      <c r="J507" s="1195">
        <v>70</v>
      </c>
      <c r="K507" s="1195">
        <v>10</v>
      </c>
      <c r="L507" s="1195">
        <v>995</v>
      </c>
      <c r="M507" s="835" t="s">
        <v>1531</v>
      </c>
      <c r="N507" s="1209"/>
      <c r="O507" s="818"/>
    </row>
    <row r="508" spans="1:15" s="818" customFormat="1" ht="12.95" customHeight="1">
      <c r="A508" s="834"/>
      <c r="B508" s="858"/>
      <c r="C508" s="771"/>
      <c r="D508" s="771"/>
      <c r="E508" s="771"/>
      <c r="F508" s="877"/>
      <c r="G508" s="877"/>
      <c r="H508" s="877"/>
      <c r="I508" s="794"/>
      <c r="J508" s="859"/>
      <c r="K508" s="859"/>
      <c r="L508" s="881"/>
      <c r="M508" s="884"/>
    </row>
    <row r="509" spans="1:15" s="818" customFormat="1" ht="15.95" customHeight="1">
      <c r="A509" s="860" t="s">
        <v>165</v>
      </c>
      <c r="B509" s="855">
        <f>SUM(B511:B513)</f>
        <v>5435</v>
      </c>
      <c r="C509" s="815">
        <f>D509+E509</f>
        <v>10126</v>
      </c>
      <c r="D509" s="815">
        <f>G509+J509</f>
        <v>5567</v>
      </c>
      <c r="E509" s="815">
        <f>H509+K509</f>
        <v>4559</v>
      </c>
      <c r="F509" s="878">
        <f>SUM(G509:H509)</f>
        <v>9975</v>
      </c>
      <c r="G509" s="878">
        <f>SUM(G511:G513)</f>
        <v>5441</v>
      </c>
      <c r="H509" s="878">
        <f>SUM(H511:H513)</f>
        <v>4534</v>
      </c>
      <c r="I509" s="796">
        <f>SUM(J509:K509)</f>
        <v>151</v>
      </c>
      <c r="J509" s="861">
        <f>SUM(J511:J513)</f>
        <v>126</v>
      </c>
      <c r="K509" s="861">
        <f>SUM(K511:K513)</f>
        <v>25</v>
      </c>
      <c r="L509" s="892">
        <f>SUM(L511:L513)</f>
        <v>2238</v>
      </c>
      <c r="M509" s="880" t="s">
        <v>192</v>
      </c>
    </row>
    <row r="510" spans="1:15" s="818" customFormat="1" ht="12.95" customHeight="1">
      <c r="A510" s="834"/>
      <c r="B510" s="858"/>
      <c r="C510" s="771"/>
      <c r="D510" s="771"/>
      <c r="E510" s="771"/>
      <c r="F510" s="877"/>
      <c r="G510" s="877"/>
      <c r="H510" s="877"/>
      <c r="I510" s="794"/>
      <c r="J510" s="859"/>
      <c r="K510" s="859"/>
      <c r="L510" s="881"/>
      <c r="M510" s="884"/>
    </row>
    <row r="511" spans="1:15" s="818" customFormat="1" ht="15.95" customHeight="1">
      <c r="A511" s="834" t="s">
        <v>1521</v>
      </c>
      <c r="B511" s="1193">
        <v>3794</v>
      </c>
      <c r="C511" s="771">
        <f t="shared" ref="C511:C513" si="159">SUM(D511:E511)</f>
        <v>7140</v>
      </c>
      <c r="D511" s="771">
        <f t="shared" ref="D511:D513" si="160">G511+J511</f>
        <v>3931</v>
      </c>
      <c r="E511" s="771">
        <f t="shared" ref="E511:E513" si="161">H511+K511</f>
        <v>3209</v>
      </c>
      <c r="F511" s="859">
        <f t="shared" ref="F511:F513" si="162">SUM(G511:H511)</f>
        <v>7036</v>
      </c>
      <c r="G511" s="1189">
        <v>3844</v>
      </c>
      <c r="H511" s="1189">
        <v>3192</v>
      </c>
      <c r="I511" s="859">
        <f t="shared" ref="I511:I513" si="163">SUM(J511:K511)</f>
        <v>104</v>
      </c>
      <c r="J511" s="1195">
        <v>87</v>
      </c>
      <c r="K511" s="1195">
        <v>17</v>
      </c>
      <c r="L511" s="1195">
        <v>1407</v>
      </c>
      <c r="M511" s="835" t="s">
        <v>192</v>
      </c>
      <c r="N511" s="1209"/>
    </row>
    <row r="512" spans="1:15" s="818" customFormat="1" ht="15.95" customHeight="1">
      <c r="A512" s="834" t="s">
        <v>1245</v>
      </c>
      <c r="B512" s="1193">
        <v>798</v>
      </c>
      <c r="C512" s="771">
        <f t="shared" si="159"/>
        <v>1494</v>
      </c>
      <c r="D512" s="771">
        <f t="shared" si="160"/>
        <v>797</v>
      </c>
      <c r="E512" s="771">
        <f t="shared" si="161"/>
        <v>697</v>
      </c>
      <c r="F512" s="859">
        <f t="shared" si="162"/>
        <v>1474</v>
      </c>
      <c r="G512" s="1189">
        <v>782</v>
      </c>
      <c r="H512" s="1189">
        <v>692</v>
      </c>
      <c r="I512" s="859">
        <f t="shared" si="163"/>
        <v>20</v>
      </c>
      <c r="J512" s="1195">
        <v>15</v>
      </c>
      <c r="K512" s="1195">
        <v>5</v>
      </c>
      <c r="L512" s="1195">
        <v>430</v>
      </c>
      <c r="M512" s="835" t="s">
        <v>473</v>
      </c>
      <c r="N512" s="1209"/>
    </row>
    <row r="513" spans="1:14" s="818" customFormat="1" ht="15.95" customHeight="1">
      <c r="A513" s="834" t="s">
        <v>1513</v>
      </c>
      <c r="B513" s="1193">
        <v>843</v>
      </c>
      <c r="C513" s="771">
        <f t="shared" si="159"/>
        <v>1492</v>
      </c>
      <c r="D513" s="771">
        <f t="shared" si="160"/>
        <v>839</v>
      </c>
      <c r="E513" s="771">
        <f t="shared" si="161"/>
        <v>653</v>
      </c>
      <c r="F513" s="859">
        <f t="shared" si="162"/>
        <v>1465</v>
      </c>
      <c r="G513" s="1189">
        <v>815</v>
      </c>
      <c r="H513" s="1189">
        <v>650</v>
      </c>
      <c r="I513" s="859">
        <f t="shared" si="163"/>
        <v>27</v>
      </c>
      <c r="J513" s="1195">
        <v>24</v>
      </c>
      <c r="K513" s="1195">
        <v>3</v>
      </c>
      <c r="L513" s="1195">
        <v>401</v>
      </c>
      <c r="M513" s="835" t="s">
        <v>682</v>
      </c>
      <c r="N513" s="1209"/>
    </row>
    <row r="514" spans="1:14" s="818" customFormat="1" ht="15" customHeight="1">
      <c r="A514" s="857"/>
      <c r="B514" s="852"/>
      <c r="C514" s="771"/>
      <c r="D514" s="771"/>
      <c r="E514" s="771"/>
      <c r="F514" s="771"/>
      <c r="G514" s="771"/>
      <c r="H514" s="771"/>
      <c r="I514" s="771"/>
      <c r="J514" s="771"/>
      <c r="K514" s="771"/>
      <c r="L514" s="908"/>
      <c r="M514" s="835"/>
    </row>
    <row r="515" spans="1:14" s="818" customFormat="1" ht="15" customHeight="1">
      <c r="A515" s="857"/>
      <c r="B515" s="852"/>
      <c r="C515" s="771"/>
      <c r="D515" s="771"/>
      <c r="E515" s="771"/>
      <c r="F515" s="771"/>
      <c r="G515" s="771"/>
      <c r="H515" s="771"/>
      <c r="I515" s="771"/>
      <c r="J515" s="771"/>
      <c r="K515" s="771"/>
      <c r="L515" s="908" t="s">
        <v>822</v>
      </c>
      <c r="M515" s="835"/>
    </row>
    <row r="516" spans="1:14" s="818" customFormat="1" ht="15" customHeight="1" thickBot="1">
      <c r="A516" s="909"/>
      <c r="B516" s="910"/>
      <c r="C516" s="864"/>
      <c r="D516" s="864"/>
      <c r="E516" s="864"/>
      <c r="F516" s="864"/>
      <c r="G516" s="864"/>
      <c r="H516" s="864"/>
      <c r="I516" s="864"/>
      <c r="J516" s="864"/>
      <c r="K516" s="864"/>
      <c r="L516" s="911"/>
      <c r="M516" s="865"/>
    </row>
    <row r="517" spans="1:14" s="868" customFormat="1" ht="11.1" customHeight="1">
      <c r="A517" s="866" t="s">
        <v>1535</v>
      </c>
      <c r="B517" s="893"/>
      <c r="C517" s="893"/>
      <c r="D517" s="893"/>
      <c r="E517" s="893"/>
      <c r="F517" s="893"/>
      <c r="G517" s="1526" t="s">
        <v>1760</v>
      </c>
      <c r="H517" s="1526"/>
      <c r="I517" s="1526"/>
      <c r="J517" s="1526"/>
      <c r="K517" s="1526"/>
      <c r="L517" s="1526"/>
      <c r="M517" s="1526"/>
    </row>
    <row r="518" spans="1:14" s="868" customFormat="1" ht="11.1" customHeight="1">
      <c r="A518" s="912"/>
      <c r="B518" s="913"/>
      <c r="C518" s="914"/>
      <c r="D518" s="915"/>
      <c r="E518" s="915"/>
      <c r="F518" s="915"/>
      <c r="G518" s="915"/>
      <c r="H518" s="915"/>
      <c r="I518" s="915"/>
      <c r="J518" s="915"/>
      <c r="K518" s="915"/>
      <c r="L518" s="803"/>
      <c r="M518" s="916"/>
    </row>
    <row r="519" spans="1:14" ht="15.95" customHeight="1"/>
    <row r="520" spans="1:14" ht="15.95" customHeight="1"/>
    <row r="521" spans="1:14" ht="15.95" customHeight="1"/>
    <row r="522" spans="1:14" ht="15.95" customHeight="1"/>
    <row r="523" spans="1:14" ht="15.95" customHeight="1"/>
    <row r="524" spans="1:14" ht="15.95" customHeight="1"/>
    <row r="525" spans="1:14" ht="15.95" customHeight="1"/>
    <row r="526" spans="1:14" ht="15.95" customHeight="1"/>
    <row r="527" spans="1:14" ht="15.95" customHeight="1"/>
    <row r="528" spans="1:14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</sheetData>
  <sheetProtection selectLockedCells="1"/>
  <mergeCells count="204">
    <mergeCell ref="G87:M87"/>
    <mergeCell ref="G47:J47"/>
    <mergeCell ref="G217:M217"/>
    <mergeCell ref="G351:K351"/>
    <mergeCell ref="G221:H221"/>
    <mergeCell ref="I221:I222"/>
    <mergeCell ref="J221:K221"/>
    <mergeCell ref="M263:M265"/>
    <mergeCell ref="M351:M353"/>
    <mergeCell ref="G261:M261"/>
    <mergeCell ref="J264:K264"/>
    <mergeCell ref="G263:K263"/>
    <mergeCell ref="G260:M260"/>
    <mergeCell ref="G348:M348"/>
    <mergeCell ref="L262:M262"/>
    <mergeCell ref="G264:H264"/>
    <mergeCell ref="I264:I265"/>
    <mergeCell ref="G304:M304"/>
    <mergeCell ref="L306:M306"/>
    <mergeCell ref="I308:I309"/>
    <mergeCell ref="M480:M482"/>
    <mergeCell ref="L439:L441"/>
    <mergeCell ref="L438:M438"/>
    <mergeCell ref="L479:M479"/>
    <mergeCell ref="G89:K89"/>
    <mergeCell ref="M89:M91"/>
    <mergeCell ref="L89:L91"/>
    <mergeCell ref="M132:M134"/>
    <mergeCell ref="G177:H177"/>
    <mergeCell ref="I177:I178"/>
    <mergeCell ref="G477:M477"/>
    <mergeCell ref="G478:M478"/>
    <mergeCell ref="G439:K439"/>
    <mergeCell ref="G170:M170"/>
    <mergeCell ref="G214:M214"/>
    <mergeCell ref="G257:M257"/>
    <mergeCell ref="G126:M126"/>
    <mergeCell ref="G90:H90"/>
    <mergeCell ref="I90:I91"/>
    <mergeCell ref="J90:K90"/>
    <mergeCell ref="G220:K220"/>
    <mergeCell ref="J177:K177"/>
    <mergeCell ref="G174:M174"/>
    <mergeCell ref="G173:M173"/>
    <mergeCell ref="D481:E481"/>
    <mergeCell ref="J481:K481"/>
    <mergeCell ref="G480:K480"/>
    <mergeCell ref="C132:F132"/>
    <mergeCell ref="J133:K133"/>
    <mergeCell ref="G517:M517"/>
    <mergeCell ref="G481:H481"/>
    <mergeCell ref="I481:I482"/>
    <mergeCell ref="G436:M436"/>
    <mergeCell ref="G437:M437"/>
    <mergeCell ref="C307:F307"/>
    <mergeCell ref="D396:E396"/>
    <mergeCell ref="F396:F397"/>
    <mergeCell ref="I396:I397"/>
    <mergeCell ref="J396:K396"/>
    <mergeCell ref="G395:K395"/>
    <mergeCell ref="G352:H352"/>
    <mergeCell ref="I352:I353"/>
    <mergeCell ref="C395:F395"/>
    <mergeCell ref="D264:E264"/>
    <mergeCell ref="F264:F265"/>
    <mergeCell ref="C221:C222"/>
    <mergeCell ref="D221:E221"/>
    <mergeCell ref="C263:F263"/>
    <mergeCell ref="A480:A482"/>
    <mergeCell ref="C439:F439"/>
    <mergeCell ref="B480:B482"/>
    <mergeCell ref="F481:F482"/>
    <mergeCell ref="C480:F480"/>
    <mergeCell ref="G129:M129"/>
    <mergeCell ref="G440:H440"/>
    <mergeCell ref="I440:I441"/>
    <mergeCell ref="L480:L482"/>
    <mergeCell ref="C481:C482"/>
    <mergeCell ref="D177:E177"/>
    <mergeCell ref="A173:F173"/>
    <mergeCell ref="C176:F176"/>
    <mergeCell ref="A439:A441"/>
    <mergeCell ref="B439:B441"/>
    <mergeCell ref="F221:F222"/>
    <mergeCell ref="C220:F220"/>
    <mergeCell ref="C264:C265"/>
    <mergeCell ref="B263:B265"/>
    <mergeCell ref="A348:F348"/>
    <mergeCell ref="G218:M218"/>
    <mergeCell ref="A217:F217"/>
    <mergeCell ref="A392:F392"/>
    <mergeCell ref="F308:F309"/>
    <mergeCell ref="J7:K7"/>
    <mergeCell ref="M47:M49"/>
    <mergeCell ref="D48:E48"/>
    <mergeCell ref="F48:F49"/>
    <mergeCell ref="C47:F47"/>
    <mergeCell ref="A176:A178"/>
    <mergeCell ref="B176:B178"/>
    <mergeCell ref="A132:A134"/>
    <mergeCell ref="B132:B134"/>
    <mergeCell ref="F177:F178"/>
    <mergeCell ref="I48:I49"/>
    <mergeCell ref="M6:M8"/>
    <mergeCell ref="C177:C178"/>
    <mergeCell ref="J48:K48"/>
    <mergeCell ref="G86:M86"/>
    <mergeCell ref="G48:H48"/>
    <mergeCell ref="L47:L49"/>
    <mergeCell ref="G41:M41"/>
    <mergeCell ref="G83:M83"/>
    <mergeCell ref="L176:L178"/>
    <mergeCell ref="G132:K132"/>
    <mergeCell ref="L132:L134"/>
    <mergeCell ref="G176:K176"/>
    <mergeCell ref="M176:M178"/>
    <mergeCell ref="A3:F3"/>
    <mergeCell ref="G3:M3"/>
    <mergeCell ref="G4:M4"/>
    <mergeCell ref="I7:I8"/>
    <mergeCell ref="A44:F44"/>
    <mergeCell ref="A47:A49"/>
    <mergeCell ref="B47:B49"/>
    <mergeCell ref="C133:C134"/>
    <mergeCell ref="B6:B8"/>
    <mergeCell ref="A6:A8"/>
    <mergeCell ref="D7:E7"/>
    <mergeCell ref="G7:H7"/>
    <mergeCell ref="F90:F91"/>
    <mergeCell ref="C48:C49"/>
    <mergeCell ref="F133:F134"/>
    <mergeCell ref="C6:F6"/>
    <mergeCell ref="G6:K6"/>
    <mergeCell ref="C7:C8"/>
    <mergeCell ref="F7:F8"/>
    <mergeCell ref="G133:H133"/>
    <mergeCell ref="I133:I134"/>
    <mergeCell ref="G44:M44"/>
    <mergeCell ref="L6:L8"/>
    <mergeCell ref="D90:E90"/>
    <mergeCell ref="B307:B309"/>
    <mergeCell ref="M307:M309"/>
    <mergeCell ref="C308:C309"/>
    <mergeCell ref="D308:E308"/>
    <mergeCell ref="L350:M350"/>
    <mergeCell ref="J308:K308"/>
    <mergeCell ref="G308:H308"/>
    <mergeCell ref="F352:F353"/>
    <mergeCell ref="A351:A353"/>
    <mergeCell ref="B351:B353"/>
    <mergeCell ref="C352:C353"/>
    <mergeCell ref="D352:E352"/>
    <mergeCell ref="A307:A309"/>
    <mergeCell ref="C351:F351"/>
    <mergeCell ref="L394:M394"/>
    <mergeCell ref="G301:M301"/>
    <mergeCell ref="G345:M345"/>
    <mergeCell ref="G389:M389"/>
    <mergeCell ref="G392:M392"/>
    <mergeCell ref="G393:M393"/>
    <mergeCell ref="J352:K352"/>
    <mergeCell ref="G349:M349"/>
    <mergeCell ref="L307:L309"/>
    <mergeCell ref="G307:K307"/>
    <mergeCell ref="L351:L353"/>
    <mergeCell ref="L42:M42"/>
    <mergeCell ref="A304:F304"/>
    <mergeCell ref="G305:M305"/>
    <mergeCell ref="G130:M130"/>
    <mergeCell ref="L131:M131"/>
    <mergeCell ref="A86:F86"/>
    <mergeCell ref="A89:A91"/>
    <mergeCell ref="B89:B91"/>
    <mergeCell ref="D133:E133"/>
    <mergeCell ref="A129:F129"/>
    <mergeCell ref="C90:C91"/>
    <mergeCell ref="C89:F89"/>
    <mergeCell ref="A260:F260"/>
    <mergeCell ref="B220:B222"/>
    <mergeCell ref="A220:A222"/>
    <mergeCell ref="M220:M222"/>
    <mergeCell ref="L219:M219"/>
    <mergeCell ref="L220:L222"/>
    <mergeCell ref="A263:A265"/>
    <mergeCell ref="L263:L265"/>
    <mergeCell ref="L175:M175"/>
    <mergeCell ref="G45:M45"/>
    <mergeCell ref="L46:M46"/>
    <mergeCell ref="L88:M88"/>
    <mergeCell ref="C440:C441"/>
    <mergeCell ref="D440:E440"/>
    <mergeCell ref="F440:F441"/>
    <mergeCell ref="G474:M474"/>
    <mergeCell ref="J440:K440"/>
    <mergeCell ref="A477:F477"/>
    <mergeCell ref="M439:M441"/>
    <mergeCell ref="A436:F436"/>
    <mergeCell ref="M395:M397"/>
    <mergeCell ref="L395:L397"/>
    <mergeCell ref="G433:M433"/>
    <mergeCell ref="A395:A397"/>
    <mergeCell ref="B395:B397"/>
    <mergeCell ref="G396:H396"/>
    <mergeCell ref="C396:C397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rowBreaks count="11" manualBreakCount="11">
    <brk id="41" max="12" man="1"/>
    <brk id="83" max="12" man="1"/>
    <brk id="126" max="12" man="1"/>
    <brk id="170" max="12" man="1"/>
    <brk id="214" max="12" man="1"/>
    <brk id="257" max="12" man="1"/>
    <brk id="301" max="12" man="1"/>
    <brk id="345" max="12" man="1"/>
    <brk id="389" max="12" man="1"/>
    <brk id="433" max="12" man="1"/>
    <brk id="474" max="12" man="1"/>
  </rowBreaks>
  <colBreaks count="1" manualBreakCount="1">
    <brk id="6" max="5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86"/>
  <sheetViews>
    <sheetView view="pageBreakPreview" topLeftCell="A61" zoomScaleNormal="100" zoomScaleSheetLayoutView="100" workbookViewId="0">
      <selection activeCell="J55" sqref="J55"/>
    </sheetView>
  </sheetViews>
  <sheetFormatPr defaultRowHeight="11.25"/>
  <cols>
    <col min="1" max="1" width="10.625" style="554" customWidth="1"/>
    <col min="2" max="2" width="6.125" style="554" customWidth="1"/>
    <col min="3" max="3" width="10.875" style="150" customWidth="1"/>
    <col min="4" max="4" width="10.875" style="555" customWidth="1"/>
    <col min="5" max="5" width="10.875" style="501" customWidth="1"/>
    <col min="6" max="6" width="10.875" style="152" customWidth="1"/>
    <col min="7" max="7" width="10.875" style="556" customWidth="1"/>
    <col min="8" max="8" width="10.875" style="152" customWidth="1"/>
    <col min="9" max="9" width="10.25" style="557" customWidth="1"/>
    <col min="10" max="10" width="10.25" style="558" customWidth="1"/>
    <col min="11" max="11" width="10.25" style="557" customWidth="1"/>
    <col min="12" max="12" width="10.25" style="558" customWidth="1"/>
    <col min="13" max="13" width="10.25" style="557" customWidth="1"/>
    <col min="14" max="14" width="11" style="558" customWidth="1"/>
    <col min="15" max="15" width="12.625" style="501" customWidth="1"/>
    <col min="16" max="16" width="7.625" style="501" customWidth="1"/>
    <col min="17" max="17" width="9.375" style="458" bestFit="1" customWidth="1"/>
    <col min="18" max="16384" width="9" style="458"/>
  </cols>
  <sheetData>
    <row r="1" spans="1:18" s="958" customFormat="1" ht="14.1" customHeight="1">
      <c r="A1" s="944" t="s">
        <v>1689</v>
      </c>
      <c r="B1" s="982"/>
      <c r="C1" s="969"/>
      <c r="D1" s="983"/>
      <c r="E1" s="977"/>
      <c r="F1" s="971"/>
      <c r="G1" s="984"/>
      <c r="H1" s="971"/>
      <c r="I1" s="985"/>
      <c r="J1" s="986"/>
      <c r="K1" s="985"/>
      <c r="L1" s="986"/>
      <c r="M1" s="985"/>
      <c r="N1" s="986"/>
      <c r="O1" s="977"/>
      <c r="P1" s="1155" t="s">
        <v>1690</v>
      </c>
    </row>
    <row r="2" spans="1:18" ht="14.1" customHeight="1">
      <c r="A2" s="148"/>
      <c r="P2" s="918"/>
    </row>
    <row r="3" spans="1:18" s="711" customFormat="1" ht="27" customHeight="1">
      <c r="A3" s="1607" t="s">
        <v>1205</v>
      </c>
      <c r="B3" s="1607"/>
      <c r="C3" s="1607"/>
      <c r="D3" s="1607"/>
      <c r="E3" s="1607"/>
      <c r="F3" s="1607"/>
      <c r="G3" s="1607"/>
      <c r="H3" s="1607"/>
      <c r="I3" s="1608" t="s">
        <v>1211</v>
      </c>
      <c r="J3" s="1608"/>
      <c r="K3" s="1608"/>
      <c r="L3" s="1608"/>
      <c r="M3" s="1608"/>
      <c r="N3" s="1608"/>
      <c r="O3" s="1608"/>
      <c r="P3" s="1608"/>
    </row>
    <row r="4" spans="1:18" s="215" customFormat="1" ht="17.100000000000001" customHeight="1">
      <c r="A4" s="1140"/>
      <c r="B4" s="1140"/>
      <c r="C4" s="1140"/>
      <c r="D4" s="1140"/>
      <c r="E4" s="1557"/>
      <c r="F4" s="1557"/>
      <c r="G4" s="1557"/>
      <c r="H4" s="1557"/>
      <c r="I4" s="1557"/>
      <c r="J4" s="1557"/>
      <c r="K4" s="1557"/>
      <c r="L4" s="1557"/>
      <c r="M4" s="1557"/>
      <c r="N4" s="1557"/>
      <c r="O4" s="1557"/>
      <c r="P4" s="1557"/>
    </row>
    <row r="5" spans="1:18" s="210" customFormat="1" ht="18" customHeight="1" thickBot="1">
      <c r="A5" s="267" t="s">
        <v>142</v>
      </c>
      <c r="C5" s="160"/>
      <c r="D5" s="559"/>
      <c r="F5" s="162"/>
      <c r="G5" s="488"/>
      <c r="H5" s="162"/>
      <c r="I5" s="560"/>
      <c r="J5" s="559"/>
      <c r="K5" s="560"/>
      <c r="L5" s="559"/>
      <c r="M5" s="560"/>
      <c r="N5" s="559"/>
      <c r="P5" s="561" t="s">
        <v>220</v>
      </c>
    </row>
    <row r="6" spans="1:18" s="210" customFormat="1" ht="23.25" customHeight="1">
      <c r="A6" s="1561" t="s">
        <v>823</v>
      </c>
      <c r="B6" s="1562"/>
      <c r="C6" s="1575" t="s">
        <v>8</v>
      </c>
      <c r="D6" s="1576"/>
      <c r="E6" s="1577">
        <v>2000</v>
      </c>
      <c r="F6" s="1578"/>
      <c r="G6" s="1585" t="s">
        <v>10</v>
      </c>
      <c r="H6" s="1585"/>
      <c r="I6" s="1585">
        <v>2010</v>
      </c>
      <c r="J6" s="1578"/>
      <c r="K6" s="1586">
        <v>2015</v>
      </c>
      <c r="L6" s="1586"/>
      <c r="M6" s="1578">
        <v>2017</v>
      </c>
      <c r="N6" s="2010"/>
      <c r="O6" s="1568" t="s">
        <v>824</v>
      </c>
      <c r="P6" s="1569"/>
    </row>
    <row r="7" spans="1:18" s="252" customFormat="1" ht="14.45" customHeight="1">
      <c r="A7" s="1563"/>
      <c r="B7" s="1564"/>
      <c r="C7" s="1582" t="s">
        <v>268</v>
      </c>
      <c r="D7" s="1579" t="s">
        <v>825</v>
      </c>
      <c r="E7" s="1558" t="s">
        <v>268</v>
      </c>
      <c r="F7" s="1579" t="s">
        <v>37</v>
      </c>
      <c r="G7" s="1587" t="s">
        <v>268</v>
      </c>
      <c r="H7" s="1590" t="s">
        <v>37</v>
      </c>
      <c r="I7" s="1587" t="s">
        <v>268</v>
      </c>
      <c r="J7" s="1579" t="s">
        <v>37</v>
      </c>
      <c r="K7" s="1558" t="s">
        <v>268</v>
      </c>
      <c r="L7" s="1579" t="s">
        <v>37</v>
      </c>
      <c r="M7" s="2011" t="s">
        <v>268</v>
      </c>
      <c r="N7" s="2012" t="s">
        <v>825</v>
      </c>
      <c r="O7" s="1570"/>
      <c r="P7" s="1571"/>
    </row>
    <row r="8" spans="1:18" s="252" customFormat="1" ht="14.45" customHeight="1">
      <c r="A8" s="1563"/>
      <c r="B8" s="1564"/>
      <c r="C8" s="1583"/>
      <c r="D8" s="1580"/>
      <c r="E8" s="1559"/>
      <c r="F8" s="1580"/>
      <c r="G8" s="1588"/>
      <c r="H8" s="1591"/>
      <c r="I8" s="1588"/>
      <c r="J8" s="1580"/>
      <c r="K8" s="1559"/>
      <c r="L8" s="1580"/>
      <c r="M8" s="2013"/>
      <c r="N8" s="2012"/>
      <c r="O8" s="1570"/>
      <c r="P8" s="1571"/>
    </row>
    <row r="9" spans="1:18" s="252" customFormat="1" ht="14.45" customHeight="1">
      <c r="A9" s="1565"/>
      <c r="B9" s="1566"/>
      <c r="C9" s="1584"/>
      <c r="D9" s="1581"/>
      <c r="E9" s="1560"/>
      <c r="F9" s="1581"/>
      <c r="G9" s="1589"/>
      <c r="H9" s="1592"/>
      <c r="I9" s="1589"/>
      <c r="J9" s="1581"/>
      <c r="K9" s="1560"/>
      <c r="L9" s="1581"/>
      <c r="M9" s="2014"/>
      <c r="N9" s="2015"/>
      <c r="O9" s="1572"/>
      <c r="P9" s="1573"/>
    </row>
    <row r="10" spans="1:18" s="210" customFormat="1" ht="18.600000000000001" customHeight="1">
      <c r="A10" s="1567" t="s">
        <v>826</v>
      </c>
      <c r="B10" s="562" t="s">
        <v>826</v>
      </c>
      <c r="C10" s="563">
        <v>2797178</v>
      </c>
      <c r="D10" s="564">
        <v>100</v>
      </c>
      <c r="E10" s="563">
        <v>2594719</v>
      </c>
      <c r="F10" s="564">
        <v>100</v>
      </c>
      <c r="G10" s="563">
        <v>2575370</v>
      </c>
      <c r="H10" s="565">
        <v>100</v>
      </c>
      <c r="I10" s="563">
        <v>2702826</v>
      </c>
      <c r="J10" s="565">
        <v>100</v>
      </c>
      <c r="K10" s="563">
        <v>2702826</v>
      </c>
      <c r="L10" s="565">
        <v>100</v>
      </c>
      <c r="M10" s="1061">
        <v>2691706</v>
      </c>
      <c r="N10" s="1065">
        <f>M10/$M$10*100</f>
        <v>100</v>
      </c>
      <c r="O10" s="1574" t="s">
        <v>827</v>
      </c>
      <c r="P10" s="567" t="s">
        <v>827</v>
      </c>
    </row>
    <row r="11" spans="1:18" s="210" customFormat="1" ht="18.600000000000001" customHeight="1">
      <c r="A11" s="1555"/>
      <c r="B11" s="1311" t="s">
        <v>828</v>
      </c>
      <c r="C11" s="469">
        <v>1401512</v>
      </c>
      <c r="D11" s="568">
        <v>100</v>
      </c>
      <c r="E11" s="469">
        <v>1292673</v>
      </c>
      <c r="F11" s="568">
        <v>100</v>
      </c>
      <c r="G11" s="469">
        <v>1281510</v>
      </c>
      <c r="H11" s="569">
        <v>100</v>
      </c>
      <c r="I11" s="469">
        <v>1357306</v>
      </c>
      <c r="J11" s="569">
        <v>100</v>
      </c>
      <c r="K11" s="469">
        <v>1357306</v>
      </c>
      <c r="L11" s="566">
        <v>100</v>
      </c>
      <c r="M11" s="2009">
        <v>1353164</v>
      </c>
      <c r="N11" s="1062">
        <f>M11/$M$11*100</f>
        <v>100</v>
      </c>
      <c r="O11" s="1552"/>
      <c r="P11" s="1309" t="s">
        <v>43</v>
      </c>
    </row>
    <row r="12" spans="1:18" s="210" customFormat="1" ht="18.600000000000001" customHeight="1">
      <c r="A12" s="1556"/>
      <c r="B12" s="570" t="s">
        <v>830</v>
      </c>
      <c r="C12" s="469">
        <v>1395666</v>
      </c>
      <c r="D12" s="568">
        <v>100</v>
      </c>
      <c r="E12" s="469">
        <v>1302046</v>
      </c>
      <c r="F12" s="568">
        <v>100</v>
      </c>
      <c r="G12" s="469">
        <v>1293860</v>
      </c>
      <c r="H12" s="569">
        <v>100</v>
      </c>
      <c r="I12" s="934">
        <v>1345520</v>
      </c>
      <c r="J12" s="569">
        <v>100</v>
      </c>
      <c r="K12" s="469">
        <v>1345520</v>
      </c>
      <c r="L12" s="566">
        <v>100</v>
      </c>
      <c r="M12" s="2009">
        <v>1338542</v>
      </c>
      <c r="N12" s="1062">
        <f>M12/$M$12*100</f>
        <v>100</v>
      </c>
      <c r="O12" s="1553"/>
      <c r="P12" s="1313" t="s">
        <v>831</v>
      </c>
    </row>
    <row r="13" spans="1:18" s="210" customFormat="1" ht="18.600000000000001" customHeight="1">
      <c r="A13" s="1554" t="s">
        <v>832</v>
      </c>
      <c r="B13" s="571" t="s">
        <v>826</v>
      </c>
      <c r="C13" s="934">
        <v>177280</v>
      </c>
      <c r="D13" s="568">
        <v>6.3378161847404773</v>
      </c>
      <c r="E13" s="934">
        <v>121880</v>
      </c>
      <c r="F13" s="568">
        <v>4.697233110791573</v>
      </c>
      <c r="G13" s="934">
        <v>109013</v>
      </c>
      <c r="H13" s="569">
        <v>4.2300000000000004</v>
      </c>
      <c r="I13" s="934">
        <v>112990</v>
      </c>
      <c r="J13" s="569">
        <v>4.1804392883596648</v>
      </c>
      <c r="K13" s="934">
        <v>112990</v>
      </c>
      <c r="L13" s="566">
        <v>4.1804392883596648</v>
      </c>
      <c r="M13" s="1063">
        <v>103076</v>
      </c>
      <c r="N13" s="1062">
        <f>M13/$M$10*100</f>
        <v>3.8293929574775252</v>
      </c>
      <c r="O13" s="1551" t="s">
        <v>833</v>
      </c>
      <c r="P13" s="1309" t="s">
        <v>827</v>
      </c>
      <c r="Q13" s="708"/>
      <c r="R13" s="623"/>
    </row>
    <row r="14" spans="1:18" s="210" customFormat="1" ht="18.600000000000001" customHeight="1">
      <c r="A14" s="1555"/>
      <c r="B14" s="1311" t="s">
        <v>828</v>
      </c>
      <c r="C14" s="934">
        <v>94048</v>
      </c>
      <c r="D14" s="568">
        <v>6.7104669813744007</v>
      </c>
      <c r="E14" s="934">
        <v>64246</v>
      </c>
      <c r="F14" s="568">
        <v>4.9700117508449546</v>
      </c>
      <c r="G14" s="934">
        <v>56382</v>
      </c>
      <c r="H14" s="569">
        <v>4.4000000000000004</v>
      </c>
      <c r="I14" s="934">
        <v>58370</v>
      </c>
      <c r="J14" s="569">
        <v>4.3004304114179117</v>
      </c>
      <c r="K14" s="934">
        <v>58370</v>
      </c>
      <c r="L14" s="566">
        <v>4.3004304114179117</v>
      </c>
      <c r="M14" s="1063">
        <v>53189</v>
      </c>
      <c r="N14" s="1062">
        <f>M14/$M$11*100</f>
        <v>3.9307134981421319</v>
      </c>
      <c r="O14" s="1552"/>
      <c r="P14" s="1309" t="s">
        <v>829</v>
      </c>
      <c r="Q14" s="708"/>
      <c r="R14" s="623"/>
    </row>
    <row r="15" spans="1:18" s="210" customFormat="1" ht="18.600000000000001" customHeight="1">
      <c r="A15" s="1556"/>
      <c r="B15" s="570" t="s">
        <v>830</v>
      </c>
      <c r="C15" s="934">
        <v>83232</v>
      </c>
      <c r="D15" s="568">
        <v>5.9636044727033539</v>
      </c>
      <c r="E15" s="934">
        <v>57634</v>
      </c>
      <c r="F15" s="568">
        <v>4.426418114260172</v>
      </c>
      <c r="G15" s="934">
        <v>52631</v>
      </c>
      <c r="H15" s="569">
        <v>4.07</v>
      </c>
      <c r="I15" s="934">
        <v>54620</v>
      </c>
      <c r="J15" s="569">
        <v>4.0593971104108455</v>
      </c>
      <c r="K15" s="934">
        <v>54620</v>
      </c>
      <c r="L15" s="566">
        <v>4.0593971104108455</v>
      </c>
      <c r="M15" s="1063">
        <v>49887</v>
      </c>
      <c r="N15" s="1062">
        <f>M15/$M$12*100</f>
        <v>3.7269656088490311</v>
      </c>
      <c r="O15" s="1553"/>
      <c r="P15" s="1313" t="s">
        <v>831</v>
      </c>
      <c r="Q15" s="708"/>
      <c r="R15" s="623"/>
    </row>
    <row r="16" spans="1:18" s="210" customFormat="1" ht="18.600000000000001" customHeight="1">
      <c r="A16" s="1554" t="s">
        <v>834</v>
      </c>
      <c r="B16" s="571" t="s">
        <v>826</v>
      </c>
      <c r="C16" s="934">
        <v>191410</v>
      </c>
      <c r="D16" s="568">
        <v>6.8429681629127641</v>
      </c>
      <c r="E16" s="934">
        <v>164844</v>
      </c>
      <c r="F16" s="568">
        <v>6.3530578841099947</v>
      </c>
      <c r="G16" s="934">
        <v>118013</v>
      </c>
      <c r="H16" s="569">
        <v>4.58</v>
      </c>
      <c r="I16" s="934">
        <v>110404</v>
      </c>
      <c r="J16" s="569">
        <v>4.0847616531733824</v>
      </c>
      <c r="K16" s="934">
        <v>110404</v>
      </c>
      <c r="L16" s="566">
        <v>4.0847616531733824</v>
      </c>
      <c r="M16" s="1063">
        <v>112375</v>
      </c>
      <c r="N16" s="1062">
        <f>M16/$M$10*100</f>
        <v>4.174861593353806</v>
      </c>
      <c r="O16" s="1551" t="s">
        <v>835</v>
      </c>
      <c r="P16" s="1309" t="s">
        <v>827</v>
      </c>
    </row>
    <row r="17" spans="1:24" s="210" customFormat="1" ht="18.600000000000001" customHeight="1">
      <c r="A17" s="1555"/>
      <c r="B17" s="1311" t="s">
        <v>828</v>
      </c>
      <c r="C17" s="934">
        <v>104700</v>
      </c>
      <c r="D17" s="568">
        <v>7.4705032850236028</v>
      </c>
      <c r="E17" s="934">
        <v>86999</v>
      </c>
      <c r="F17" s="568">
        <v>6.7301630033272133</v>
      </c>
      <c r="G17" s="934">
        <v>62075</v>
      </c>
      <c r="H17" s="569">
        <v>4.84</v>
      </c>
      <c r="I17" s="934">
        <v>57370</v>
      </c>
      <c r="J17" s="569">
        <v>4.2267550574446737</v>
      </c>
      <c r="K17" s="934">
        <v>57370</v>
      </c>
      <c r="L17" s="566">
        <v>4.2267550574446737</v>
      </c>
      <c r="M17" s="1063">
        <v>58368</v>
      </c>
      <c r="N17" s="1062">
        <f>M17/$M$11*100</f>
        <v>4.3134461159179525</v>
      </c>
      <c r="O17" s="1552"/>
      <c r="P17" s="1309" t="s">
        <v>829</v>
      </c>
    </row>
    <row r="18" spans="1:24" s="210" customFormat="1" ht="18.600000000000001" customHeight="1">
      <c r="A18" s="1556"/>
      <c r="B18" s="570" t="s">
        <v>830</v>
      </c>
      <c r="C18" s="934">
        <v>86710</v>
      </c>
      <c r="D18" s="568">
        <v>6.2128044962046793</v>
      </c>
      <c r="E18" s="934">
        <v>77845</v>
      </c>
      <c r="F18" s="568">
        <v>5.9786674203522763</v>
      </c>
      <c r="G18" s="934">
        <v>55938</v>
      </c>
      <c r="H18" s="569">
        <v>4.32</v>
      </c>
      <c r="I18" s="934">
        <v>53034</v>
      </c>
      <c r="J18" s="569">
        <v>3.9415244663773117</v>
      </c>
      <c r="K18" s="934">
        <v>53034</v>
      </c>
      <c r="L18" s="566">
        <v>3.9415244663773117</v>
      </c>
      <c r="M18" s="1063">
        <v>54007</v>
      </c>
      <c r="N18" s="1062">
        <f>M18/$M$12*100</f>
        <v>4.0347631975686982</v>
      </c>
      <c r="O18" s="1553"/>
      <c r="P18" s="1313" t="s">
        <v>831</v>
      </c>
    </row>
    <row r="19" spans="1:24" s="210" customFormat="1" ht="18.2" customHeight="1">
      <c r="A19" s="1554" t="s">
        <v>836</v>
      </c>
      <c r="B19" s="571" t="s">
        <v>826</v>
      </c>
      <c r="C19" s="934">
        <v>171935</v>
      </c>
      <c r="D19" s="568">
        <v>6.1467307407680165</v>
      </c>
      <c r="E19" s="934">
        <v>172429</v>
      </c>
      <c r="F19" s="568">
        <v>6.6453824094246814</v>
      </c>
      <c r="G19" s="934">
        <v>158166</v>
      </c>
      <c r="H19" s="569">
        <v>6.14</v>
      </c>
      <c r="I19" s="934">
        <v>116851</v>
      </c>
      <c r="J19" s="569">
        <v>4.3232897715206233</v>
      </c>
      <c r="K19" s="934">
        <v>116851</v>
      </c>
      <c r="L19" s="566">
        <v>4.3232897715206233</v>
      </c>
      <c r="M19" s="1063">
        <v>110178</v>
      </c>
      <c r="N19" s="1062">
        <f>M19/$M$10*100</f>
        <v>4.0932404950614965</v>
      </c>
      <c r="O19" s="1551" t="s">
        <v>837</v>
      </c>
      <c r="P19" s="1309" t="s">
        <v>827</v>
      </c>
    </row>
    <row r="20" spans="1:24" s="210" customFormat="1" ht="18.2" customHeight="1">
      <c r="A20" s="1555"/>
      <c r="B20" s="1311" t="s">
        <v>828</v>
      </c>
      <c r="C20" s="934">
        <v>93376</v>
      </c>
      <c r="D20" s="568">
        <v>6.6625187654476017</v>
      </c>
      <c r="E20" s="934">
        <v>93841</v>
      </c>
      <c r="F20" s="568">
        <v>7.2594538603343608</v>
      </c>
      <c r="G20" s="934">
        <v>83447</v>
      </c>
      <c r="H20" s="569">
        <v>6.51</v>
      </c>
      <c r="I20" s="934">
        <v>61511</v>
      </c>
      <c r="J20" s="569">
        <v>4.5318446982478529</v>
      </c>
      <c r="K20" s="934">
        <v>61511</v>
      </c>
      <c r="L20" s="566">
        <v>4.5318446982478529</v>
      </c>
      <c r="M20" s="1063">
        <v>57724</v>
      </c>
      <c r="N20" s="1062">
        <f>M20/$M$11*100</f>
        <v>4.2658539541400744</v>
      </c>
      <c r="O20" s="1552"/>
      <c r="P20" s="1309" t="s">
        <v>829</v>
      </c>
    </row>
    <row r="21" spans="1:24" s="210" customFormat="1" ht="18.2" customHeight="1">
      <c r="A21" s="1556"/>
      <c r="B21" s="570" t="s">
        <v>830</v>
      </c>
      <c r="C21" s="934">
        <v>78559</v>
      </c>
      <c r="D21" s="568">
        <v>5.6287822444625002</v>
      </c>
      <c r="E21" s="934">
        <v>78588</v>
      </c>
      <c r="F21" s="568">
        <v>6.0357314564923206</v>
      </c>
      <c r="G21" s="934">
        <v>74719</v>
      </c>
      <c r="H21" s="569">
        <v>5.77</v>
      </c>
      <c r="I21" s="934">
        <v>55340</v>
      </c>
      <c r="J21" s="569">
        <v>4.1129080206908855</v>
      </c>
      <c r="K21" s="934">
        <v>55340</v>
      </c>
      <c r="L21" s="566">
        <v>4.1129080206908855</v>
      </c>
      <c r="M21" s="1063">
        <v>52454</v>
      </c>
      <c r="N21" s="1062">
        <f>M21/$M$12*100</f>
        <v>3.9187414365780082</v>
      </c>
      <c r="O21" s="1553"/>
      <c r="P21" s="1313" t="s">
        <v>831</v>
      </c>
    </row>
    <row r="22" spans="1:24" s="210" customFormat="1" ht="18.2" customHeight="1">
      <c r="A22" s="1554" t="s">
        <v>838</v>
      </c>
      <c r="B22" s="571" t="s">
        <v>826</v>
      </c>
      <c r="C22" s="934">
        <v>214692</v>
      </c>
      <c r="D22" s="568">
        <v>7.6753070415969233</v>
      </c>
      <c r="E22" s="934">
        <v>171437</v>
      </c>
      <c r="F22" s="568">
        <v>6.6071509092121339</v>
      </c>
      <c r="G22" s="934">
        <v>176765</v>
      </c>
      <c r="H22" s="569">
        <v>6.86</v>
      </c>
      <c r="I22" s="934">
        <v>160476</v>
      </c>
      <c r="J22" s="569">
        <v>5.9373411384972616</v>
      </c>
      <c r="K22" s="934">
        <v>160476</v>
      </c>
      <c r="L22" s="566">
        <v>5.9373411384972616</v>
      </c>
      <c r="M22" s="1063">
        <v>144218</v>
      </c>
      <c r="N22" s="1062">
        <f>M22/$M$10*100</f>
        <v>5.357865977933697</v>
      </c>
      <c r="O22" s="1551" t="s">
        <v>839</v>
      </c>
      <c r="P22" s="1309" t="s">
        <v>827</v>
      </c>
    </row>
    <row r="23" spans="1:24" s="210" customFormat="1" ht="18.2" customHeight="1">
      <c r="A23" s="1555"/>
      <c r="B23" s="1311" t="s">
        <v>828</v>
      </c>
      <c r="C23" s="934">
        <v>110290</v>
      </c>
      <c r="D23" s="568">
        <v>7.869358235962304</v>
      </c>
      <c r="E23" s="934">
        <v>92195</v>
      </c>
      <c r="F23" s="568">
        <v>7.1321208070409146</v>
      </c>
      <c r="G23" s="934">
        <v>97020</v>
      </c>
      <c r="H23" s="569">
        <v>7.57</v>
      </c>
      <c r="I23" s="934">
        <v>85409</v>
      </c>
      <c r="J23" s="569">
        <v>6.2925383075002976</v>
      </c>
      <c r="K23" s="934">
        <v>85409</v>
      </c>
      <c r="L23" s="566">
        <v>6.2925383075002976</v>
      </c>
      <c r="M23" s="1063">
        <v>76770</v>
      </c>
      <c r="N23" s="1062">
        <f>M23/$M$11*100</f>
        <v>5.6733699684591077</v>
      </c>
      <c r="O23" s="1552"/>
      <c r="P23" s="1309" t="s">
        <v>829</v>
      </c>
    </row>
    <row r="24" spans="1:24" s="210" customFormat="1" ht="18.2" customHeight="1">
      <c r="A24" s="1556"/>
      <c r="B24" s="570" t="s">
        <v>830</v>
      </c>
      <c r="C24" s="934">
        <v>104402</v>
      </c>
      <c r="D24" s="568">
        <v>7.4804430286329255</v>
      </c>
      <c r="E24" s="934">
        <v>79242</v>
      </c>
      <c r="F24" s="568">
        <v>6.0859600966478915</v>
      </c>
      <c r="G24" s="934">
        <v>79745</v>
      </c>
      <c r="H24" s="569">
        <v>6.16</v>
      </c>
      <c r="I24" s="934">
        <v>75067</v>
      </c>
      <c r="J24" s="569">
        <v>5.5790326416552709</v>
      </c>
      <c r="K24" s="934">
        <v>75067</v>
      </c>
      <c r="L24" s="566">
        <v>5.5790326416552709</v>
      </c>
      <c r="M24" s="1063">
        <v>67448</v>
      </c>
      <c r="N24" s="1062">
        <f>M24/$M$12*100</f>
        <v>5.0389154766903097</v>
      </c>
      <c r="O24" s="1553"/>
      <c r="P24" s="1313" t="s">
        <v>831</v>
      </c>
    </row>
    <row r="25" spans="1:24" s="210" customFormat="1" ht="18.2" customHeight="1">
      <c r="A25" s="1554" t="s">
        <v>840</v>
      </c>
      <c r="B25" s="571" t="s">
        <v>826</v>
      </c>
      <c r="C25" s="934">
        <v>229024</v>
      </c>
      <c r="D25" s="568">
        <v>8.1876805837883762</v>
      </c>
      <c r="E25" s="934">
        <v>184200</v>
      </c>
      <c r="F25" s="568">
        <v>7.0990346160798152</v>
      </c>
      <c r="G25" s="934">
        <v>151822</v>
      </c>
      <c r="H25" s="569">
        <v>5.9</v>
      </c>
      <c r="I25" s="934">
        <v>169489</v>
      </c>
      <c r="J25" s="569">
        <v>6.2708069257880457</v>
      </c>
      <c r="K25" s="934">
        <v>169489</v>
      </c>
      <c r="L25" s="566">
        <v>6.2708069257880457</v>
      </c>
      <c r="M25" s="1063">
        <v>163898</v>
      </c>
      <c r="N25" s="1062">
        <f>M25/$M$10*100</f>
        <v>6.0890008046941233</v>
      </c>
      <c r="O25" s="1551" t="s">
        <v>841</v>
      </c>
      <c r="P25" s="1309" t="s">
        <v>827</v>
      </c>
    </row>
    <row r="26" spans="1:24" s="210" customFormat="1" ht="18.2" customHeight="1">
      <c r="A26" s="1555"/>
      <c r="B26" s="1311" t="s">
        <v>828</v>
      </c>
      <c r="C26" s="934">
        <v>120544</v>
      </c>
      <c r="D26" s="568">
        <v>8.6009966379167633</v>
      </c>
      <c r="E26" s="934">
        <v>102481</v>
      </c>
      <c r="F26" s="568">
        <v>7.9278363514980201</v>
      </c>
      <c r="G26" s="934">
        <v>86895</v>
      </c>
      <c r="H26" s="569">
        <v>6.78</v>
      </c>
      <c r="I26" s="934">
        <v>93907</v>
      </c>
      <c r="J26" s="569">
        <v>6.918631465564876</v>
      </c>
      <c r="K26" s="934">
        <v>93907</v>
      </c>
      <c r="L26" s="566">
        <v>6.918631465564876</v>
      </c>
      <c r="M26" s="1063">
        <v>91043</v>
      </c>
      <c r="N26" s="1062">
        <f>M26/$M$11*100</f>
        <v>6.7281571191666352</v>
      </c>
      <c r="O26" s="1552"/>
      <c r="P26" s="1309" t="s">
        <v>829</v>
      </c>
    </row>
    <row r="27" spans="1:24" s="210" customFormat="1" ht="18.2" customHeight="1">
      <c r="A27" s="1556"/>
      <c r="B27" s="570" t="s">
        <v>830</v>
      </c>
      <c r="C27" s="934">
        <v>108480</v>
      </c>
      <c r="D27" s="568">
        <v>7.7726332804553531</v>
      </c>
      <c r="E27" s="934">
        <v>81719</v>
      </c>
      <c r="F27" s="568">
        <v>6.2761991511820634</v>
      </c>
      <c r="G27" s="934">
        <v>64927</v>
      </c>
      <c r="H27" s="569">
        <v>5.0199999999999996</v>
      </c>
      <c r="I27" s="934">
        <v>75582</v>
      </c>
      <c r="J27" s="569">
        <v>5.6173078066472444</v>
      </c>
      <c r="K27" s="934">
        <v>75582</v>
      </c>
      <c r="L27" s="566">
        <v>5.6173078066472444</v>
      </c>
      <c r="M27" s="1063">
        <v>72855</v>
      </c>
      <c r="N27" s="1062">
        <f>M27/$M$12*100</f>
        <v>5.4428624578085705</v>
      </c>
      <c r="O27" s="1553"/>
      <c r="P27" s="1313" t="s">
        <v>831</v>
      </c>
    </row>
    <row r="28" spans="1:24" s="210" customFormat="1" ht="18.2" customHeight="1">
      <c r="A28" s="1554" t="s">
        <v>842</v>
      </c>
      <c r="B28" s="571" t="s">
        <v>826</v>
      </c>
      <c r="C28" s="934">
        <v>231508</v>
      </c>
      <c r="D28" s="568">
        <v>8.2764843710339484</v>
      </c>
      <c r="E28" s="934">
        <v>169944</v>
      </c>
      <c r="F28" s="568">
        <v>6.5496109597994998</v>
      </c>
      <c r="G28" s="934">
        <v>159212</v>
      </c>
      <c r="H28" s="569">
        <v>6.18</v>
      </c>
      <c r="I28" s="934">
        <v>141894</v>
      </c>
      <c r="J28" s="569">
        <v>5.2498385023675223</v>
      </c>
      <c r="K28" s="934">
        <v>141894</v>
      </c>
      <c r="L28" s="566">
        <v>5.2498385023675223</v>
      </c>
      <c r="M28" s="1063">
        <v>141492</v>
      </c>
      <c r="N28" s="1062">
        <f>M28/$M$10*100</f>
        <v>5.2565919160562116</v>
      </c>
      <c r="O28" s="1551" t="s">
        <v>843</v>
      </c>
      <c r="P28" s="1309" t="s">
        <v>827</v>
      </c>
    </row>
    <row r="29" spans="1:24" s="210" customFormat="1" ht="18.2" customHeight="1">
      <c r="A29" s="1555"/>
      <c r="B29" s="1311" t="s">
        <v>828</v>
      </c>
      <c r="C29" s="934">
        <v>121884</v>
      </c>
      <c r="D29" s="568">
        <v>8.696607663723178</v>
      </c>
      <c r="E29" s="934">
        <v>90520</v>
      </c>
      <c r="F29" s="568">
        <v>7.0025443402933307</v>
      </c>
      <c r="G29" s="934">
        <v>85347</v>
      </c>
      <c r="H29" s="569">
        <v>6.66</v>
      </c>
      <c r="I29" s="934">
        <v>79063</v>
      </c>
      <c r="J29" s="569">
        <v>5.8249945111861292</v>
      </c>
      <c r="K29" s="934">
        <v>79063</v>
      </c>
      <c r="L29" s="566">
        <v>5.8249945111861292</v>
      </c>
      <c r="M29" s="1063">
        <v>79489</v>
      </c>
      <c r="N29" s="1062">
        <f>M29/$M$11*100</f>
        <v>5.8743064403132212</v>
      </c>
      <c r="O29" s="1552"/>
      <c r="P29" s="1309" t="s">
        <v>829</v>
      </c>
      <c r="X29" s="210">
        <v>1355951</v>
      </c>
    </row>
    <row r="30" spans="1:24" s="210" customFormat="1" ht="18.2" customHeight="1">
      <c r="A30" s="1556"/>
      <c r="B30" s="570" t="s">
        <v>830</v>
      </c>
      <c r="C30" s="934">
        <v>109624</v>
      </c>
      <c r="D30" s="568">
        <v>7.8546013157875878</v>
      </c>
      <c r="E30" s="934">
        <v>79424</v>
      </c>
      <c r="F30" s="568">
        <v>6.09993809742513</v>
      </c>
      <c r="G30" s="934">
        <v>73865</v>
      </c>
      <c r="H30" s="569">
        <v>5.71</v>
      </c>
      <c r="I30" s="934">
        <v>62831</v>
      </c>
      <c r="J30" s="569">
        <v>4.6696444497294722</v>
      </c>
      <c r="K30" s="934">
        <v>62831</v>
      </c>
      <c r="L30" s="566">
        <v>4.6696444497294722</v>
      </c>
      <c r="M30" s="1063">
        <v>62003</v>
      </c>
      <c r="N30" s="1062">
        <f>M30/$M$12*100</f>
        <v>4.6321295857731775</v>
      </c>
      <c r="O30" s="1553"/>
      <c r="P30" s="1313" t="s">
        <v>831</v>
      </c>
    </row>
    <row r="31" spans="1:24" s="210" customFormat="1" ht="18.600000000000001" customHeight="1">
      <c r="A31" s="1554" t="s">
        <v>844</v>
      </c>
      <c r="B31" s="571" t="s">
        <v>826</v>
      </c>
      <c r="C31" s="934">
        <v>235246</v>
      </c>
      <c r="D31" s="568">
        <v>8.4101190557054277</v>
      </c>
      <c r="E31" s="934">
        <v>192330</v>
      </c>
      <c r="F31" s="568">
        <v>7.4123633426201447</v>
      </c>
      <c r="G31" s="934">
        <v>167811</v>
      </c>
      <c r="H31" s="569">
        <v>6.52</v>
      </c>
      <c r="I31" s="934">
        <v>168433</v>
      </c>
      <c r="J31" s="569">
        <v>6.2317367081713728</v>
      </c>
      <c r="K31" s="934">
        <v>168433</v>
      </c>
      <c r="L31" s="566">
        <v>6.2317367081713728</v>
      </c>
      <c r="M31" s="1063">
        <v>145937</v>
      </c>
      <c r="N31" s="1062">
        <f>M31/$M$10*100</f>
        <v>5.4217288217955453</v>
      </c>
      <c r="O31" s="1551" t="s">
        <v>845</v>
      </c>
      <c r="P31" s="1309" t="s">
        <v>827</v>
      </c>
    </row>
    <row r="32" spans="1:24" s="210" customFormat="1" ht="18.600000000000001" customHeight="1">
      <c r="A32" s="1555"/>
      <c r="B32" s="1311" t="s">
        <v>828</v>
      </c>
      <c r="C32" s="934">
        <v>122521</v>
      </c>
      <c r="D32" s="568">
        <v>8.7420585767371239</v>
      </c>
      <c r="E32" s="934">
        <v>97324</v>
      </c>
      <c r="F32" s="568">
        <v>7.5288955520847107</v>
      </c>
      <c r="G32" s="934">
        <v>87030</v>
      </c>
      <c r="H32" s="569">
        <v>6.79</v>
      </c>
      <c r="I32" s="934">
        <v>88692</v>
      </c>
      <c r="J32" s="569">
        <v>6.53441449459444</v>
      </c>
      <c r="K32" s="934">
        <v>88692</v>
      </c>
      <c r="L32" s="566">
        <v>6.53441449459444</v>
      </c>
      <c r="M32" s="1063">
        <v>77666</v>
      </c>
      <c r="N32" s="1062">
        <f>M32/$M$11*100</f>
        <v>5.7395851500631112</v>
      </c>
      <c r="O32" s="1552"/>
      <c r="P32" s="1309" t="s">
        <v>829</v>
      </c>
    </row>
    <row r="33" spans="1:16" s="210" customFormat="1" ht="18.600000000000001" customHeight="1">
      <c r="A33" s="1556"/>
      <c r="B33" s="570" t="s">
        <v>830</v>
      </c>
      <c r="C33" s="934">
        <v>112725</v>
      </c>
      <c r="D33" s="568">
        <v>8.0767891458271546</v>
      </c>
      <c r="E33" s="934">
        <v>95006</v>
      </c>
      <c r="F33" s="568">
        <v>7.2966700101225301</v>
      </c>
      <c r="G33" s="934">
        <v>80781</v>
      </c>
      <c r="H33" s="569">
        <v>6.24</v>
      </c>
      <c r="I33" s="934">
        <v>79741</v>
      </c>
      <c r="J33" s="569">
        <v>5.9264076342231995</v>
      </c>
      <c r="K33" s="934">
        <v>79741</v>
      </c>
      <c r="L33" s="566">
        <v>5.9264076342231995</v>
      </c>
      <c r="M33" s="1063">
        <v>68271</v>
      </c>
      <c r="N33" s="1062">
        <f>M33/$M$12*100</f>
        <v>5.1004002862816407</v>
      </c>
      <c r="O33" s="1553"/>
      <c r="P33" s="1313" t="s">
        <v>831</v>
      </c>
    </row>
    <row r="34" spans="1:16" s="210" customFormat="1" ht="18.600000000000001" customHeight="1">
      <c r="A34" s="1554" t="s">
        <v>846</v>
      </c>
      <c r="B34" s="571" t="s">
        <v>826</v>
      </c>
      <c r="C34" s="934">
        <v>229999</v>
      </c>
      <c r="D34" s="568">
        <v>8.2225371427917704</v>
      </c>
      <c r="E34" s="934">
        <v>202798</v>
      </c>
      <c r="F34" s="568">
        <v>7.8157981654275472</v>
      </c>
      <c r="G34" s="934">
        <v>190804</v>
      </c>
      <c r="H34" s="569">
        <v>7.41</v>
      </c>
      <c r="I34" s="934">
        <v>179124</v>
      </c>
      <c r="J34" s="569">
        <v>6.6272856632280437</v>
      </c>
      <c r="K34" s="934">
        <v>179124</v>
      </c>
      <c r="L34" s="566">
        <v>6.6272856632280437</v>
      </c>
      <c r="M34" s="1063">
        <v>183150</v>
      </c>
      <c r="N34" s="1062">
        <f>M34/$M$10*100</f>
        <v>6.804234935018906</v>
      </c>
      <c r="O34" s="1551" t="s">
        <v>847</v>
      </c>
      <c r="P34" s="1309" t="s">
        <v>827</v>
      </c>
    </row>
    <row r="35" spans="1:16" s="210" customFormat="1" ht="18.75" customHeight="1">
      <c r="A35" s="1555"/>
      <c r="B35" s="1311" t="s">
        <v>828</v>
      </c>
      <c r="C35" s="934">
        <v>120343</v>
      </c>
      <c r="D35" s="568">
        <v>8.5866549840458024</v>
      </c>
      <c r="E35" s="934">
        <v>103469</v>
      </c>
      <c r="F35" s="568">
        <v>8.0042671271079371</v>
      </c>
      <c r="G35" s="934">
        <v>97307</v>
      </c>
      <c r="H35" s="569">
        <v>7.59</v>
      </c>
      <c r="I35" s="934">
        <v>93862</v>
      </c>
      <c r="J35" s="569">
        <v>6.9153160746360811</v>
      </c>
      <c r="K35" s="934">
        <v>93862</v>
      </c>
      <c r="L35" s="566">
        <v>6.9153160746360811</v>
      </c>
      <c r="M35" s="1063">
        <v>95899</v>
      </c>
      <c r="N35" s="1062">
        <f>M35/$M$11*100</f>
        <v>7.0870197551811902</v>
      </c>
      <c r="O35" s="1552"/>
      <c r="P35" s="1309" t="s">
        <v>829</v>
      </c>
    </row>
    <row r="36" spans="1:16" s="210" customFormat="1" ht="18.75" customHeight="1" thickBot="1">
      <c r="A36" s="1594"/>
      <c r="B36" s="572" t="s">
        <v>830</v>
      </c>
      <c r="C36" s="934">
        <v>109656</v>
      </c>
      <c r="D36" s="568">
        <v>7.856894127964714</v>
      </c>
      <c r="E36" s="934">
        <v>99329</v>
      </c>
      <c r="F36" s="568">
        <v>7.628685929682975</v>
      </c>
      <c r="G36" s="934">
        <v>93497</v>
      </c>
      <c r="H36" s="569">
        <v>7.23</v>
      </c>
      <c r="I36" s="934">
        <v>85262</v>
      </c>
      <c r="J36" s="569">
        <v>6.3367322670788981</v>
      </c>
      <c r="K36" s="934">
        <v>85262</v>
      </c>
      <c r="L36" s="566">
        <v>6.3367322670788981</v>
      </c>
      <c r="M36" s="1066">
        <v>87251</v>
      </c>
      <c r="N36" s="1328">
        <f>M36/$M$12*100</f>
        <v>6.5183610226649593</v>
      </c>
      <c r="O36" s="1606"/>
      <c r="P36" s="573" t="s">
        <v>969</v>
      </c>
    </row>
    <row r="37" spans="1:16" s="393" customFormat="1" ht="11.1" customHeight="1">
      <c r="A37" s="355" t="s">
        <v>1753</v>
      </c>
      <c r="B37" s="355"/>
      <c r="C37" s="392"/>
      <c r="D37" s="574"/>
      <c r="E37" s="392"/>
      <c r="F37" s="575"/>
      <c r="G37" s="355"/>
      <c r="H37" s="575"/>
      <c r="I37" s="357"/>
      <c r="J37" s="574"/>
      <c r="K37" s="357"/>
      <c r="L37" s="574"/>
      <c r="M37" s="576"/>
      <c r="N37" s="577"/>
      <c r="O37" s="355"/>
      <c r="P37" s="578" t="s">
        <v>1759</v>
      </c>
    </row>
    <row r="38" spans="1:16" s="393" customFormat="1" ht="11.1" customHeight="1">
      <c r="A38" s="393" t="s">
        <v>1754</v>
      </c>
      <c r="C38" s="579"/>
      <c r="D38" s="577"/>
      <c r="E38" s="579"/>
      <c r="F38" s="580"/>
      <c r="H38" s="580"/>
      <c r="I38" s="576"/>
      <c r="J38" s="577"/>
      <c r="K38" s="576"/>
      <c r="L38" s="577"/>
      <c r="M38" s="576"/>
      <c r="N38" s="577"/>
      <c r="O38" s="581"/>
      <c r="P38" s="582"/>
    </row>
    <row r="39" spans="1:16" s="393" customFormat="1" ht="11.1" customHeight="1">
      <c r="A39" s="1318" t="s">
        <v>269</v>
      </c>
      <c r="C39" s="579"/>
      <c r="D39" s="577"/>
      <c r="E39" s="579"/>
      <c r="F39" s="580"/>
      <c r="H39" s="580"/>
      <c r="I39" s="576"/>
      <c r="J39" s="577"/>
      <c r="K39" s="576"/>
      <c r="L39" s="577"/>
      <c r="M39" s="576"/>
      <c r="N39" s="577"/>
      <c r="O39" s="581"/>
      <c r="P39" s="582"/>
    </row>
    <row r="40" spans="1:16" s="1016" customFormat="1" ht="14.1" customHeight="1">
      <c r="A40" s="945" t="s">
        <v>1691</v>
      </c>
      <c r="C40" s="1017"/>
      <c r="D40" s="1018"/>
      <c r="E40" s="1017"/>
      <c r="F40" s="1019"/>
      <c r="G40" s="1020"/>
      <c r="H40" s="1019"/>
      <c r="J40" s="1018"/>
      <c r="L40" s="1018"/>
      <c r="N40" s="1018"/>
      <c r="P40" s="950" t="s">
        <v>1692</v>
      </c>
    </row>
    <row r="41" spans="1:16" s="256" customFormat="1" ht="14.1" customHeight="1">
      <c r="A41" s="263"/>
      <c r="C41" s="583"/>
      <c r="D41" s="584"/>
      <c r="E41" s="583"/>
      <c r="F41" s="585"/>
      <c r="G41" s="353"/>
      <c r="H41" s="585"/>
      <c r="J41" s="584"/>
      <c r="L41" s="584"/>
      <c r="N41" s="584"/>
      <c r="P41" s="278"/>
    </row>
    <row r="42" spans="1:16" s="711" customFormat="1" ht="27" customHeight="1">
      <c r="A42" s="1593" t="s">
        <v>1114</v>
      </c>
      <c r="B42" s="1593"/>
      <c r="C42" s="1593"/>
      <c r="D42" s="1593"/>
      <c r="E42" s="1593"/>
      <c r="F42" s="1593"/>
      <c r="G42" s="1593"/>
      <c r="H42" s="1593"/>
      <c r="I42" s="1593" t="s">
        <v>1755</v>
      </c>
      <c r="J42" s="1593"/>
      <c r="K42" s="1593"/>
      <c r="L42" s="1593"/>
      <c r="M42" s="1593"/>
      <c r="N42" s="1593"/>
      <c r="O42" s="1593"/>
      <c r="P42" s="1593"/>
    </row>
    <row r="43" spans="1:16" s="215" customFormat="1" ht="17.100000000000001" customHeight="1">
      <c r="A43" s="1307"/>
      <c r="B43" s="1307"/>
      <c r="C43" s="1307"/>
      <c r="D43" s="1307"/>
      <c r="E43" s="1319"/>
      <c r="F43" s="1319"/>
      <c r="G43" s="1320"/>
      <c r="H43" s="1320"/>
      <c r="I43" s="1329"/>
      <c r="J43" s="1329"/>
      <c r="K43" s="1329"/>
      <c r="L43" s="1329"/>
      <c r="M43" s="1320"/>
      <c r="N43" s="1320"/>
      <c r="O43" s="1320"/>
      <c r="P43" s="1320"/>
    </row>
    <row r="44" spans="1:16" s="210" customFormat="1" ht="18" customHeight="1" thickBot="1">
      <c r="A44" s="659" t="s">
        <v>142</v>
      </c>
      <c r="B44" s="1321"/>
      <c r="C44" s="1322"/>
      <c r="D44" s="1323"/>
      <c r="E44" s="1321"/>
      <c r="F44" s="1324"/>
      <c r="G44" s="1325"/>
      <c r="H44" s="1324"/>
      <c r="I44" s="1317"/>
      <c r="J44" s="1323"/>
      <c r="K44" s="1317"/>
      <c r="L44" s="1323"/>
      <c r="M44" s="1317"/>
      <c r="N44" s="1323"/>
      <c r="O44" s="1321"/>
      <c r="P44" s="561" t="s">
        <v>120</v>
      </c>
    </row>
    <row r="45" spans="1:16" s="210" customFormat="1" ht="23.25" customHeight="1">
      <c r="A45" s="1595" t="s">
        <v>35</v>
      </c>
      <c r="B45" s="1596"/>
      <c r="C45" s="1575" t="s">
        <v>8</v>
      </c>
      <c r="D45" s="1576"/>
      <c r="E45" s="1577">
        <v>2000</v>
      </c>
      <c r="F45" s="1578"/>
      <c r="G45" s="1585" t="s">
        <v>10</v>
      </c>
      <c r="H45" s="1585"/>
      <c r="I45" s="1585">
        <v>2010</v>
      </c>
      <c r="J45" s="1578"/>
      <c r="K45" s="1586">
        <v>2015</v>
      </c>
      <c r="L45" s="1586"/>
      <c r="M45" s="1586">
        <v>2017</v>
      </c>
      <c r="N45" s="2010"/>
      <c r="O45" s="1568" t="s">
        <v>36</v>
      </c>
      <c r="P45" s="1569"/>
    </row>
    <row r="46" spans="1:16" s="210" customFormat="1" ht="14.45" customHeight="1">
      <c r="A46" s="1597"/>
      <c r="B46" s="1598"/>
      <c r="C46" s="1601" t="s">
        <v>268</v>
      </c>
      <c r="D46" s="1604" t="s">
        <v>37</v>
      </c>
      <c r="E46" s="1601" t="s">
        <v>268</v>
      </c>
      <c r="F46" s="1604" t="s">
        <v>37</v>
      </c>
      <c r="G46" s="1609" t="s">
        <v>268</v>
      </c>
      <c r="H46" s="1612" t="s">
        <v>37</v>
      </c>
      <c r="I46" s="1609" t="s">
        <v>268</v>
      </c>
      <c r="J46" s="1579" t="s">
        <v>37</v>
      </c>
      <c r="K46" s="1558" t="s">
        <v>268</v>
      </c>
      <c r="L46" s="1579" t="s">
        <v>37</v>
      </c>
      <c r="M46" s="1601" t="s">
        <v>268</v>
      </c>
      <c r="N46" s="2016" t="s">
        <v>37</v>
      </c>
      <c r="O46" s="1570"/>
      <c r="P46" s="1571"/>
    </row>
    <row r="47" spans="1:16" s="210" customFormat="1" ht="14.45" customHeight="1">
      <c r="A47" s="1597"/>
      <c r="B47" s="1598"/>
      <c r="C47" s="1602"/>
      <c r="D47" s="1604"/>
      <c r="E47" s="1602"/>
      <c r="F47" s="1604"/>
      <c r="G47" s="1610"/>
      <c r="H47" s="1613"/>
      <c r="I47" s="1610"/>
      <c r="J47" s="1580"/>
      <c r="K47" s="1559"/>
      <c r="L47" s="1580"/>
      <c r="M47" s="1602"/>
      <c r="N47" s="2016"/>
      <c r="O47" s="1570"/>
      <c r="P47" s="1571"/>
    </row>
    <row r="48" spans="1:16" s="210" customFormat="1" ht="14.45" customHeight="1">
      <c r="A48" s="1599"/>
      <c r="B48" s="1600"/>
      <c r="C48" s="1603"/>
      <c r="D48" s="1605"/>
      <c r="E48" s="1603"/>
      <c r="F48" s="1605"/>
      <c r="G48" s="1611"/>
      <c r="H48" s="1614"/>
      <c r="I48" s="1611"/>
      <c r="J48" s="1581"/>
      <c r="K48" s="1560"/>
      <c r="L48" s="1581"/>
      <c r="M48" s="1603"/>
      <c r="N48" s="2017"/>
      <c r="O48" s="1572"/>
      <c r="P48" s="1573"/>
    </row>
    <row r="49" spans="1:16" s="210" customFormat="1" ht="16.7" customHeight="1">
      <c r="A49" s="1567" t="s">
        <v>38</v>
      </c>
      <c r="B49" s="562" t="s">
        <v>39</v>
      </c>
      <c r="C49" s="934">
        <v>171369</v>
      </c>
      <c r="D49" s="569">
        <v>6.41</v>
      </c>
      <c r="E49" s="934">
        <v>220065</v>
      </c>
      <c r="F49" s="569">
        <v>8.4812652160021962</v>
      </c>
      <c r="G49" s="934">
        <v>206069</v>
      </c>
      <c r="H49" s="569">
        <v>8.0015298772603547</v>
      </c>
      <c r="I49" s="934">
        <v>200609</v>
      </c>
      <c r="J49" s="569">
        <v>7.79</v>
      </c>
      <c r="K49" s="934">
        <v>206070</v>
      </c>
      <c r="L49" s="566">
        <v>7.6242421820716544</v>
      </c>
      <c r="M49" s="1061">
        <v>190517</v>
      </c>
      <c r="N49" s="1062">
        <f>M49/$M$10*100</f>
        <v>7.0779275299754127</v>
      </c>
      <c r="O49" s="1574" t="s">
        <v>40</v>
      </c>
      <c r="P49" s="567" t="s">
        <v>41</v>
      </c>
    </row>
    <row r="50" spans="1:16" s="210" customFormat="1" ht="16.7" customHeight="1">
      <c r="A50" s="1555"/>
      <c r="B50" s="1311" t="s">
        <v>42</v>
      </c>
      <c r="C50" s="934">
        <v>87599</v>
      </c>
      <c r="D50" s="569">
        <v>6.57</v>
      </c>
      <c r="E50" s="934">
        <v>113884</v>
      </c>
      <c r="F50" s="569">
        <v>8.8099619934817248</v>
      </c>
      <c r="G50" s="934">
        <v>105667</v>
      </c>
      <c r="H50" s="569">
        <v>8.2455072531622839</v>
      </c>
      <c r="I50" s="934">
        <v>103179</v>
      </c>
      <c r="J50" s="569">
        <v>8.0500000000000007</v>
      </c>
      <c r="K50" s="934">
        <v>107764</v>
      </c>
      <c r="L50" s="566">
        <v>7.9395508455720378</v>
      </c>
      <c r="M50" s="1063">
        <v>98698</v>
      </c>
      <c r="N50" s="1062">
        <f>M50/$M$11*100</f>
        <v>7.2938682968213753</v>
      </c>
      <c r="O50" s="1552"/>
      <c r="P50" s="1309" t="s">
        <v>43</v>
      </c>
    </row>
    <row r="51" spans="1:16" s="210" customFormat="1" ht="16.7" customHeight="1">
      <c r="A51" s="1556"/>
      <c r="B51" s="570" t="s">
        <v>44</v>
      </c>
      <c r="C51" s="934">
        <v>83770</v>
      </c>
      <c r="D51" s="569">
        <v>6.26</v>
      </c>
      <c r="E51" s="934">
        <v>106181</v>
      </c>
      <c r="F51" s="569">
        <v>8.1549346182853757</v>
      </c>
      <c r="G51" s="934">
        <v>100402</v>
      </c>
      <c r="H51" s="569">
        <v>7.7598812854559229</v>
      </c>
      <c r="I51" s="934">
        <v>97430</v>
      </c>
      <c r="J51" s="569">
        <v>7.53</v>
      </c>
      <c r="K51" s="934">
        <v>98306</v>
      </c>
      <c r="L51" s="566">
        <v>7.3061715916522978</v>
      </c>
      <c r="M51" s="1063">
        <v>91819</v>
      </c>
      <c r="N51" s="1062">
        <f>M51/$M$12*100</f>
        <v>6.8596278637502603</v>
      </c>
      <c r="O51" s="1553"/>
      <c r="P51" s="1313" t="s">
        <v>45</v>
      </c>
    </row>
    <row r="52" spans="1:16" s="210" customFormat="1" ht="16.7" customHeight="1">
      <c r="A52" s="1554" t="s">
        <v>46</v>
      </c>
      <c r="B52" s="1311" t="s">
        <v>39</v>
      </c>
      <c r="C52" s="934">
        <v>144048</v>
      </c>
      <c r="D52" s="569">
        <v>5.39</v>
      </c>
      <c r="E52" s="934">
        <v>173397</v>
      </c>
      <c r="F52" s="569">
        <v>6.6826889539869248</v>
      </c>
      <c r="G52" s="934">
        <v>202910</v>
      </c>
      <c r="H52" s="569">
        <v>7.8788678908273377</v>
      </c>
      <c r="I52" s="934">
        <v>206740</v>
      </c>
      <c r="J52" s="569">
        <v>8.0299999999999994</v>
      </c>
      <c r="K52" s="934">
        <v>222443</v>
      </c>
      <c r="L52" s="566">
        <v>8.2300155466907601</v>
      </c>
      <c r="M52" s="1063">
        <v>223737</v>
      </c>
      <c r="N52" s="1062">
        <f>M52/$M$10*100</f>
        <v>8.3120890617325962</v>
      </c>
      <c r="O52" s="1551" t="s">
        <v>47</v>
      </c>
      <c r="P52" s="1309" t="s">
        <v>41</v>
      </c>
    </row>
    <row r="53" spans="1:16" s="210" customFormat="1" ht="16.7" customHeight="1">
      <c r="A53" s="1555"/>
      <c r="B53" s="1311" t="s">
        <v>42</v>
      </c>
      <c r="C53" s="934">
        <v>73525</v>
      </c>
      <c r="D53" s="569">
        <v>5.51</v>
      </c>
      <c r="E53" s="934">
        <v>87190</v>
      </c>
      <c r="F53" s="569">
        <v>6.7449385884906707</v>
      </c>
      <c r="G53" s="934">
        <v>102450</v>
      </c>
      <c r="H53" s="569">
        <v>7.9944752674579203</v>
      </c>
      <c r="I53" s="934">
        <v>105629</v>
      </c>
      <c r="J53" s="569">
        <v>8.24</v>
      </c>
      <c r="K53" s="934">
        <v>116402</v>
      </c>
      <c r="L53" s="566">
        <v>8.5759585531928693</v>
      </c>
      <c r="M53" s="1063">
        <v>117474</v>
      </c>
      <c r="N53" s="1062">
        <f>M53/$M$11*100</f>
        <v>8.6814310756124176</v>
      </c>
      <c r="O53" s="1552"/>
      <c r="P53" s="1309" t="s">
        <v>43</v>
      </c>
    </row>
    <row r="54" spans="1:16" s="210" customFormat="1" ht="16.7" customHeight="1">
      <c r="A54" s="1556"/>
      <c r="B54" s="570" t="s">
        <v>44</v>
      </c>
      <c r="C54" s="934">
        <v>70523</v>
      </c>
      <c r="D54" s="569">
        <v>5.27</v>
      </c>
      <c r="E54" s="934">
        <v>86207</v>
      </c>
      <c r="F54" s="569">
        <v>6.6208874340845103</v>
      </c>
      <c r="G54" s="934">
        <v>100460</v>
      </c>
      <c r="H54" s="569">
        <v>7.7643639961046782</v>
      </c>
      <c r="I54" s="934">
        <v>101111</v>
      </c>
      <c r="J54" s="569">
        <v>7.81</v>
      </c>
      <c r="K54" s="934">
        <v>106041</v>
      </c>
      <c r="L54" s="566">
        <v>7.881042273619121</v>
      </c>
      <c r="M54" s="1063">
        <v>106263</v>
      </c>
      <c r="N54" s="1062">
        <f>M54/$M$12*100</f>
        <v>7.9387124199315373</v>
      </c>
      <c r="O54" s="1553"/>
      <c r="P54" s="1313" t="s">
        <v>45</v>
      </c>
    </row>
    <row r="55" spans="1:16" s="210" customFormat="1" ht="16.7" customHeight="1">
      <c r="A55" s="1554" t="s">
        <v>48</v>
      </c>
      <c r="B55" s="1311" t="s">
        <v>39</v>
      </c>
      <c r="C55" s="934">
        <v>135365</v>
      </c>
      <c r="D55" s="569">
        <v>5.07</v>
      </c>
      <c r="E55" s="934">
        <v>139999</v>
      </c>
      <c r="F55" s="569">
        <v>5.3955360869519975</v>
      </c>
      <c r="G55" s="934">
        <v>164470</v>
      </c>
      <c r="H55" s="569">
        <v>6.3862668276791297</v>
      </c>
      <c r="I55" s="934">
        <v>203823</v>
      </c>
      <c r="J55" s="569">
        <v>7.91</v>
      </c>
      <c r="K55" s="934">
        <v>228788</v>
      </c>
      <c r="L55" s="566">
        <v>8.4647698372000271</v>
      </c>
      <c r="M55" s="1064">
        <v>217850</v>
      </c>
      <c r="N55" s="1062">
        <f>M55/$M$10*100</f>
        <v>8.0933801834227062</v>
      </c>
      <c r="O55" s="1551" t="s">
        <v>49</v>
      </c>
      <c r="P55" s="1309" t="s">
        <v>41</v>
      </c>
    </row>
    <row r="56" spans="1:16" s="210" customFormat="1" ht="16.7" customHeight="1">
      <c r="A56" s="1555"/>
      <c r="B56" s="1311" t="s">
        <v>42</v>
      </c>
      <c r="C56" s="934">
        <v>63747</v>
      </c>
      <c r="D56" s="569">
        <v>4.78</v>
      </c>
      <c r="E56" s="934">
        <v>70655</v>
      </c>
      <c r="F56" s="569">
        <v>5.4658061242092941</v>
      </c>
      <c r="G56" s="934">
        <v>81321</v>
      </c>
      <c r="H56" s="569">
        <v>6.3457171617857062</v>
      </c>
      <c r="I56" s="934">
        <v>102221</v>
      </c>
      <c r="J56" s="569">
        <v>7.98</v>
      </c>
      <c r="K56" s="934">
        <v>118143</v>
      </c>
      <c r="L56" s="566">
        <v>8.7042273444602767</v>
      </c>
      <c r="M56" s="1064">
        <v>113052</v>
      </c>
      <c r="N56" s="1062">
        <f>M56/$M$11*100</f>
        <v>8.3546414181873008</v>
      </c>
      <c r="O56" s="1552"/>
      <c r="P56" s="1309" t="s">
        <v>43</v>
      </c>
    </row>
    <row r="57" spans="1:16" s="210" customFormat="1" ht="16.5" customHeight="1">
      <c r="A57" s="1556"/>
      <c r="B57" s="570" t="s">
        <v>44</v>
      </c>
      <c r="C57" s="934">
        <v>71618</v>
      </c>
      <c r="D57" s="569">
        <v>5.35</v>
      </c>
      <c r="E57" s="934">
        <v>69344</v>
      </c>
      <c r="F57" s="569">
        <v>5.3257719005319322</v>
      </c>
      <c r="G57" s="934">
        <v>83149</v>
      </c>
      <c r="H57" s="569">
        <v>6.426429443680151</v>
      </c>
      <c r="I57" s="934">
        <v>101602</v>
      </c>
      <c r="J57" s="569">
        <v>7.85</v>
      </c>
      <c r="K57" s="934">
        <v>110645</v>
      </c>
      <c r="L57" s="566">
        <v>8.2232148165764904</v>
      </c>
      <c r="M57" s="1064">
        <v>104798</v>
      </c>
      <c r="N57" s="1062">
        <f>M57/$M$12*100</f>
        <v>7.829264976369811</v>
      </c>
      <c r="O57" s="1553"/>
      <c r="P57" s="1313" t="s">
        <v>45</v>
      </c>
    </row>
    <row r="58" spans="1:16" s="210" customFormat="1" ht="16.5" customHeight="1">
      <c r="A58" s="1554" t="s">
        <v>50</v>
      </c>
      <c r="B58" s="1311" t="s">
        <v>39</v>
      </c>
      <c r="C58" s="934">
        <v>151182</v>
      </c>
      <c r="D58" s="569">
        <v>5.66</v>
      </c>
      <c r="E58" s="934">
        <v>138905</v>
      </c>
      <c r="F58" s="569">
        <v>5.3533735252256607</v>
      </c>
      <c r="G58" s="934">
        <v>138880</v>
      </c>
      <c r="H58" s="569">
        <v>5.392623195890299</v>
      </c>
      <c r="I58" s="934">
        <v>165679</v>
      </c>
      <c r="J58" s="569">
        <v>6.43</v>
      </c>
      <c r="K58" s="934">
        <v>227993</v>
      </c>
      <c r="L58" s="566">
        <v>8.4353561790511122</v>
      </c>
      <c r="M58" s="1064">
        <v>243636</v>
      </c>
      <c r="N58" s="1062">
        <f>M58/$M$10*100</f>
        <v>9.0513599925103261</v>
      </c>
      <c r="O58" s="1551" t="s">
        <v>51</v>
      </c>
      <c r="P58" s="1309" t="s">
        <v>41</v>
      </c>
    </row>
    <row r="59" spans="1:16" s="210" customFormat="1" ht="16.5" customHeight="1">
      <c r="A59" s="1555"/>
      <c r="B59" s="1311" t="s">
        <v>42</v>
      </c>
      <c r="C59" s="934">
        <v>69524</v>
      </c>
      <c r="D59" s="569">
        <v>5.21</v>
      </c>
      <c r="E59" s="934">
        <v>63660</v>
      </c>
      <c r="F59" s="569">
        <v>4.9246793272544567</v>
      </c>
      <c r="G59" s="934">
        <v>68477</v>
      </c>
      <c r="H59" s="569">
        <v>5.3434620096604792</v>
      </c>
      <c r="I59" s="934">
        <v>80942</v>
      </c>
      <c r="J59" s="569">
        <v>6.32</v>
      </c>
      <c r="K59" s="934">
        <v>115157</v>
      </c>
      <c r="L59" s="566">
        <v>8.4842327374961872</v>
      </c>
      <c r="M59" s="1064">
        <v>123549</v>
      </c>
      <c r="N59" s="1062">
        <f>M59/$M$11*100</f>
        <v>9.130378874992239</v>
      </c>
      <c r="O59" s="1552"/>
      <c r="P59" s="1309" t="s">
        <v>43</v>
      </c>
    </row>
    <row r="60" spans="1:16" s="210" customFormat="1" ht="16.5" customHeight="1">
      <c r="A60" s="1556"/>
      <c r="B60" s="570" t="s">
        <v>44</v>
      </c>
      <c r="C60" s="934">
        <v>81658</v>
      </c>
      <c r="D60" s="569">
        <v>6.1</v>
      </c>
      <c r="E60" s="934">
        <v>75245</v>
      </c>
      <c r="F60" s="569">
        <v>5.7789816949631581</v>
      </c>
      <c r="G60" s="934">
        <v>70403</v>
      </c>
      <c r="H60" s="569">
        <v>5.4413151345586073</v>
      </c>
      <c r="I60" s="934">
        <v>84737</v>
      </c>
      <c r="J60" s="569">
        <v>6.55</v>
      </c>
      <c r="K60" s="934">
        <v>112836</v>
      </c>
      <c r="L60" s="566">
        <v>8.386051489387004</v>
      </c>
      <c r="M60" s="1064">
        <v>120087</v>
      </c>
      <c r="N60" s="1062">
        <f>M60/$M$12*100</f>
        <v>8.9714779214996607</v>
      </c>
      <c r="O60" s="1553"/>
      <c r="P60" s="1313" t="s">
        <v>45</v>
      </c>
    </row>
    <row r="61" spans="1:16" s="210" customFormat="1" ht="16.5" customHeight="1">
      <c r="A61" s="1554" t="s">
        <v>52</v>
      </c>
      <c r="B61" s="1311" t="s">
        <v>39</v>
      </c>
      <c r="C61" s="934">
        <v>131503</v>
      </c>
      <c r="D61" s="569">
        <v>4.92</v>
      </c>
      <c r="E61" s="934">
        <v>143104</v>
      </c>
      <c r="F61" s="569">
        <v>5.5152022242100207</v>
      </c>
      <c r="G61" s="934">
        <v>128108</v>
      </c>
      <c r="H61" s="569">
        <v>4.9743531997344066</v>
      </c>
      <c r="I61" s="934">
        <v>136430</v>
      </c>
      <c r="J61" s="569">
        <v>5.3</v>
      </c>
      <c r="K61" s="934">
        <v>178237</v>
      </c>
      <c r="L61" s="566">
        <v>6.5944681603625241</v>
      </c>
      <c r="M61" s="1064">
        <v>198961</v>
      </c>
      <c r="N61" s="1062">
        <f>M61/$M$10*100</f>
        <v>7.3916319241403032</v>
      </c>
      <c r="O61" s="1551" t="s">
        <v>53</v>
      </c>
      <c r="P61" s="1309" t="s">
        <v>41</v>
      </c>
    </row>
    <row r="62" spans="1:16" s="210" customFormat="1" ht="16.5" customHeight="1">
      <c r="A62" s="1555"/>
      <c r="B62" s="1311" t="s">
        <v>42</v>
      </c>
      <c r="C62" s="934">
        <v>58119</v>
      </c>
      <c r="D62" s="569">
        <v>4.3600000000000003</v>
      </c>
      <c r="E62" s="934">
        <v>63517</v>
      </c>
      <c r="F62" s="569">
        <v>4.913616978153021</v>
      </c>
      <c r="G62" s="934">
        <v>57933</v>
      </c>
      <c r="H62" s="569">
        <v>4.5206826322073184</v>
      </c>
      <c r="I62" s="934">
        <v>66396</v>
      </c>
      <c r="J62" s="569">
        <v>5.18</v>
      </c>
      <c r="K62" s="934">
        <v>87224</v>
      </c>
      <c r="L62" s="566">
        <v>6.4262590749617248</v>
      </c>
      <c r="M62" s="1064">
        <v>99261</v>
      </c>
      <c r="N62" s="1062">
        <f>M62/$M$11*100</f>
        <v>7.3354744879408562</v>
      </c>
      <c r="O62" s="1552"/>
      <c r="P62" s="1309" t="s">
        <v>43</v>
      </c>
    </row>
    <row r="63" spans="1:16" s="210" customFormat="1" ht="16.5" customHeight="1">
      <c r="A63" s="1556"/>
      <c r="B63" s="570" t="s">
        <v>44</v>
      </c>
      <c r="C63" s="934">
        <v>73384</v>
      </c>
      <c r="D63" s="569">
        <v>5.48</v>
      </c>
      <c r="E63" s="934">
        <v>79587</v>
      </c>
      <c r="F63" s="569">
        <v>6.1124568563629857</v>
      </c>
      <c r="G63" s="934">
        <v>70175</v>
      </c>
      <c r="H63" s="569">
        <v>5.423693444422117</v>
      </c>
      <c r="I63" s="934">
        <v>70034</v>
      </c>
      <c r="J63" s="569">
        <v>5.41</v>
      </c>
      <c r="K63" s="934">
        <v>91013</v>
      </c>
      <c r="L63" s="566">
        <v>6.7641506629407226</v>
      </c>
      <c r="M63" s="1064">
        <v>99700</v>
      </c>
      <c r="N63" s="1062">
        <f>M63/$M$12*100</f>
        <v>7.448402814405525</v>
      </c>
      <c r="O63" s="1553"/>
      <c r="P63" s="1313" t="s">
        <v>45</v>
      </c>
    </row>
    <row r="64" spans="1:16" s="210" customFormat="1" ht="16.5" customHeight="1">
      <c r="A64" s="1554" t="s">
        <v>54</v>
      </c>
      <c r="B64" s="1311" t="s">
        <v>39</v>
      </c>
      <c r="C64" s="934">
        <v>97044</v>
      </c>
      <c r="D64" s="569">
        <v>3.63</v>
      </c>
      <c r="E64" s="934">
        <v>117199</v>
      </c>
      <c r="F64" s="569">
        <v>4.5168282191636164</v>
      </c>
      <c r="G64" s="934">
        <v>134355</v>
      </c>
      <c r="H64" s="569">
        <v>5.2169202871820355</v>
      </c>
      <c r="I64" s="934">
        <v>124673</v>
      </c>
      <c r="J64" s="569">
        <v>4.84</v>
      </c>
      <c r="K64" s="934">
        <v>136584</v>
      </c>
      <c r="L64" s="566">
        <v>5.0533774649200502</v>
      </c>
      <c r="M64" s="1064">
        <v>153190</v>
      </c>
      <c r="N64" s="1062">
        <f>M64/$M$10*100</f>
        <v>5.6911861845238674</v>
      </c>
      <c r="O64" s="1551" t="s">
        <v>55</v>
      </c>
      <c r="P64" s="1309" t="s">
        <v>41</v>
      </c>
    </row>
    <row r="65" spans="1:17" s="210" customFormat="1" ht="16.5" customHeight="1">
      <c r="A65" s="1555"/>
      <c r="B65" s="1311" t="s">
        <v>42</v>
      </c>
      <c r="C65" s="934">
        <v>39629</v>
      </c>
      <c r="D65" s="569">
        <v>2.97</v>
      </c>
      <c r="E65" s="934">
        <v>49154</v>
      </c>
      <c r="F65" s="569">
        <v>3.8025084456780642</v>
      </c>
      <c r="G65" s="934">
        <v>58013</v>
      </c>
      <c r="H65" s="569">
        <v>4.5269252678480854</v>
      </c>
      <c r="I65" s="934">
        <v>54681</v>
      </c>
      <c r="J65" s="569">
        <v>4.2699999999999996</v>
      </c>
      <c r="K65" s="934">
        <v>66615</v>
      </c>
      <c r="L65" s="566">
        <v>4.9078837049272597</v>
      </c>
      <c r="M65" s="1064">
        <v>74481</v>
      </c>
      <c r="N65" s="1062">
        <f>M65/$M$11*100</f>
        <v>5.504210871705129</v>
      </c>
      <c r="O65" s="1552"/>
      <c r="P65" s="1309" t="s">
        <v>43</v>
      </c>
      <c r="Q65" s="708"/>
    </row>
    <row r="66" spans="1:17" s="210" customFormat="1" ht="16.5" customHeight="1">
      <c r="A66" s="1556"/>
      <c r="B66" s="570" t="s">
        <v>44</v>
      </c>
      <c r="C66" s="934">
        <v>57415</v>
      </c>
      <c r="D66" s="569">
        <v>4.29</v>
      </c>
      <c r="E66" s="934">
        <v>68045</v>
      </c>
      <c r="F66" s="569">
        <v>5.2260058400394458</v>
      </c>
      <c r="G66" s="934">
        <v>76342</v>
      </c>
      <c r="H66" s="569">
        <v>5.9003292473683393</v>
      </c>
      <c r="I66" s="934">
        <v>69992</v>
      </c>
      <c r="J66" s="569">
        <v>5.41</v>
      </c>
      <c r="K66" s="934">
        <v>69969</v>
      </c>
      <c r="L66" s="566">
        <v>5.2001456685890961</v>
      </c>
      <c r="M66" s="1064">
        <v>78709</v>
      </c>
      <c r="N66" s="1062">
        <f>M66/$M$12*100</f>
        <v>5.8802039831398636</v>
      </c>
      <c r="O66" s="1553"/>
      <c r="P66" s="1313" t="s">
        <v>45</v>
      </c>
    </row>
    <row r="67" spans="1:17" s="210" customFormat="1" ht="16.5" customHeight="1">
      <c r="A67" s="1554" t="s">
        <v>56</v>
      </c>
      <c r="B67" s="1311" t="s">
        <v>39</v>
      </c>
      <c r="C67" s="934">
        <v>73900</v>
      </c>
      <c r="D67" s="569">
        <v>2.77</v>
      </c>
      <c r="E67" s="934">
        <v>80429</v>
      </c>
      <c r="F67" s="569">
        <v>3.0997190832610393</v>
      </c>
      <c r="G67" s="934">
        <v>108868</v>
      </c>
      <c r="H67" s="569">
        <v>4.2272760807184984</v>
      </c>
      <c r="I67" s="934">
        <v>126234</v>
      </c>
      <c r="J67" s="569">
        <v>4.9000000000000004</v>
      </c>
      <c r="K67" s="934">
        <v>122051</v>
      </c>
      <c r="L67" s="566">
        <v>4.5156809946330245</v>
      </c>
      <c r="M67" s="1064">
        <v>112395</v>
      </c>
      <c r="N67" s="1062">
        <f>M67/$M$10*100</f>
        <v>4.1756046165517331</v>
      </c>
      <c r="O67" s="1551" t="s">
        <v>57</v>
      </c>
      <c r="P67" s="1309" t="s">
        <v>41</v>
      </c>
    </row>
    <row r="68" spans="1:17" s="210" customFormat="1" ht="16.5" customHeight="1">
      <c r="A68" s="1555"/>
      <c r="B68" s="1311" t="s">
        <v>42</v>
      </c>
      <c r="C68" s="934">
        <v>30446</v>
      </c>
      <c r="D68" s="569">
        <v>2.2799999999999998</v>
      </c>
      <c r="E68" s="934">
        <v>30844</v>
      </c>
      <c r="F68" s="569">
        <v>2.3860636061865605</v>
      </c>
      <c r="G68" s="934">
        <v>43728</v>
      </c>
      <c r="H68" s="569">
        <v>3.4122246412435331</v>
      </c>
      <c r="I68" s="934">
        <v>52370</v>
      </c>
      <c r="J68" s="569">
        <v>4.09</v>
      </c>
      <c r="K68" s="934">
        <v>52270</v>
      </c>
      <c r="L68" s="566">
        <v>3.8510107521811587</v>
      </c>
      <c r="M68" s="1064">
        <v>50499</v>
      </c>
      <c r="N68" s="1062">
        <f>M68/$M$11*100</f>
        <v>3.7319201515854696</v>
      </c>
      <c r="O68" s="1552"/>
      <c r="P68" s="1309" t="s">
        <v>43</v>
      </c>
    </row>
    <row r="69" spans="1:17" s="210" customFormat="1" ht="16.5" customHeight="1">
      <c r="A69" s="1556"/>
      <c r="B69" s="570" t="s">
        <v>44</v>
      </c>
      <c r="C69" s="934">
        <v>43454</v>
      </c>
      <c r="D69" s="569">
        <v>3.25</v>
      </c>
      <c r="E69" s="934">
        <v>49585</v>
      </c>
      <c r="F69" s="569">
        <v>3.8082371897767051</v>
      </c>
      <c r="G69" s="934">
        <v>65140</v>
      </c>
      <c r="H69" s="569">
        <v>5.0345477872412783</v>
      </c>
      <c r="I69" s="934">
        <v>73864</v>
      </c>
      <c r="J69" s="569">
        <v>5.71</v>
      </c>
      <c r="K69" s="934">
        <v>69781</v>
      </c>
      <c r="L69" s="566">
        <v>5.1861733753493073</v>
      </c>
      <c r="M69" s="1064">
        <v>61896</v>
      </c>
      <c r="N69" s="1062">
        <f>M69/$M$12*100</f>
        <v>4.6241358134447781</v>
      </c>
      <c r="O69" s="1553"/>
      <c r="P69" s="1313" t="s">
        <v>45</v>
      </c>
    </row>
    <row r="70" spans="1:17" s="210" customFormat="1" ht="16.5" customHeight="1">
      <c r="A70" s="1554" t="s">
        <v>58</v>
      </c>
      <c r="B70" s="1311" t="s">
        <v>39</v>
      </c>
      <c r="C70" s="934">
        <v>47511</v>
      </c>
      <c r="D70" s="569">
        <v>1.78</v>
      </c>
      <c r="E70" s="934">
        <v>54631</v>
      </c>
      <c r="F70" s="569">
        <v>2.1054688388222385</v>
      </c>
      <c r="G70" s="934">
        <v>69519</v>
      </c>
      <c r="H70" s="569">
        <v>2.6993791183402771</v>
      </c>
      <c r="I70" s="934">
        <v>94660</v>
      </c>
      <c r="J70" s="569">
        <v>3.68</v>
      </c>
      <c r="K70" s="934">
        <v>107712</v>
      </c>
      <c r="L70" s="566">
        <v>3.9851621969005775</v>
      </c>
      <c r="M70" s="1064">
        <v>117719</v>
      </c>
      <c r="N70" s="1062">
        <f>M70/$M$10*100</f>
        <v>4.3733973918399709</v>
      </c>
      <c r="O70" s="1551" t="s">
        <v>59</v>
      </c>
      <c r="P70" s="1309" t="s">
        <v>41</v>
      </c>
    </row>
    <row r="71" spans="1:17" s="210" customFormat="1" ht="16.5" customHeight="1">
      <c r="A71" s="1555"/>
      <c r="B71" s="1311" t="s">
        <v>42</v>
      </c>
      <c r="C71" s="934">
        <v>18067</v>
      </c>
      <c r="D71" s="569">
        <v>1.35</v>
      </c>
      <c r="E71" s="934">
        <v>20376</v>
      </c>
      <c r="F71" s="569">
        <v>1.5762687083276283</v>
      </c>
      <c r="G71" s="934">
        <v>24886</v>
      </c>
      <c r="H71" s="569">
        <v>1.94192788195176</v>
      </c>
      <c r="I71" s="934">
        <v>35228</v>
      </c>
      <c r="J71" s="569">
        <v>2.75</v>
      </c>
      <c r="K71" s="934">
        <v>41626</v>
      </c>
      <c r="L71" s="566">
        <v>3.0668102844900118</v>
      </c>
      <c r="M71" s="1064">
        <v>46526</v>
      </c>
      <c r="N71" s="1062">
        <f>M71/$M$11*100</f>
        <v>3.4383119858346807</v>
      </c>
      <c r="O71" s="1552"/>
      <c r="P71" s="1309" t="s">
        <v>43</v>
      </c>
    </row>
    <row r="72" spans="1:17" s="210" customFormat="1" ht="16.5" customHeight="1">
      <c r="A72" s="1556"/>
      <c r="B72" s="570" t="s">
        <v>44</v>
      </c>
      <c r="C72" s="934">
        <v>29444</v>
      </c>
      <c r="D72" s="569">
        <v>2.2000000000000002</v>
      </c>
      <c r="E72" s="934">
        <v>34255</v>
      </c>
      <c r="F72" s="569">
        <v>2.6308594320016345</v>
      </c>
      <c r="G72" s="934">
        <v>44633</v>
      </c>
      <c r="H72" s="569">
        <v>3.4496004204473434</v>
      </c>
      <c r="I72" s="934">
        <v>59432</v>
      </c>
      <c r="J72" s="569">
        <v>4.59</v>
      </c>
      <c r="K72" s="934">
        <v>66086</v>
      </c>
      <c r="L72" s="566">
        <v>4.911558356620489</v>
      </c>
      <c r="M72" s="1064">
        <v>71193</v>
      </c>
      <c r="N72" s="1062">
        <f>M72/$M$12*100</f>
        <v>5.318697508184278</v>
      </c>
      <c r="O72" s="1553"/>
      <c r="P72" s="1313" t="s">
        <v>45</v>
      </c>
    </row>
    <row r="73" spans="1:17" s="210" customFormat="1" ht="16.7" customHeight="1">
      <c r="A73" s="1554" t="s">
        <v>60</v>
      </c>
      <c r="B73" s="571" t="s">
        <v>39</v>
      </c>
      <c r="C73" s="934">
        <v>38762</v>
      </c>
      <c r="D73" s="569">
        <v>1.45</v>
      </c>
      <c r="E73" s="934">
        <v>48355</v>
      </c>
      <c r="F73" s="569">
        <v>1.863592936267858</v>
      </c>
      <c r="G73" s="934">
        <v>39762</v>
      </c>
      <c r="H73" s="569">
        <v>1.5439334930514839</v>
      </c>
      <c r="I73" s="934">
        <v>52621</v>
      </c>
      <c r="J73" s="569">
        <v>2.04</v>
      </c>
      <c r="K73" s="934">
        <v>69146</v>
      </c>
      <c r="L73" s="566">
        <v>2.5582852910250238</v>
      </c>
      <c r="M73" s="1064">
        <v>77582</v>
      </c>
      <c r="N73" s="1062">
        <f>M73/$M$10*100</f>
        <v>2.8822612870796438</v>
      </c>
      <c r="O73" s="1551" t="s">
        <v>61</v>
      </c>
      <c r="P73" s="1309" t="s">
        <v>41</v>
      </c>
    </row>
    <row r="74" spans="1:17" s="210" customFormat="1" ht="16.7" customHeight="1">
      <c r="A74" s="1555"/>
      <c r="B74" s="1311" t="s">
        <v>42</v>
      </c>
      <c r="C74" s="934">
        <v>11343</v>
      </c>
      <c r="D74" s="569">
        <v>0.85</v>
      </c>
      <c r="E74" s="934">
        <v>14526</v>
      </c>
      <c r="F74" s="569">
        <v>1.123718063268901</v>
      </c>
      <c r="G74" s="934">
        <v>13184</v>
      </c>
      <c r="H74" s="569">
        <v>1.0287863535984894</v>
      </c>
      <c r="I74" s="934">
        <v>16699</v>
      </c>
      <c r="J74" s="569">
        <v>1.3</v>
      </c>
      <c r="K74" s="934">
        <v>23002</v>
      </c>
      <c r="L74" s="566">
        <v>1.6946804920924243</v>
      </c>
      <c r="M74" s="1064">
        <v>26376</v>
      </c>
      <c r="N74" s="1062">
        <f>M74/$M$11*100</f>
        <v>1.9492094084678575</v>
      </c>
      <c r="O74" s="1552"/>
      <c r="P74" s="1309" t="s">
        <v>43</v>
      </c>
    </row>
    <row r="75" spans="1:17" s="210" customFormat="1" ht="16.7" customHeight="1">
      <c r="A75" s="1556"/>
      <c r="B75" s="570" t="s">
        <v>44</v>
      </c>
      <c r="C75" s="934">
        <v>27419</v>
      </c>
      <c r="D75" s="569">
        <v>2.0499999999999998</v>
      </c>
      <c r="E75" s="934">
        <v>33829</v>
      </c>
      <c r="F75" s="569">
        <v>2.5981416939186479</v>
      </c>
      <c r="G75" s="934">
        <v>26578</v>
      </c>
      <c r="H75" s="569">
        <v>2.0541635107353193</v>
      </c>
      <c r="I75" s="934">
        <v>35922</v>
      </c>
      <c r="J75" s="569">
        <v>2.78</v>
      </c>
      <c r="K75" s="934">
        <v>46144</v>
      </c>
      <c r="L75" s="566">
        <v>3.4294547832808138</v>
      </c>
      <c r="M75" s="1064">
        <v>51206</v>
      </c>
      <c r="N75" s="1062">
        <f>M75/$M$12*100</f>
        <v>3.8255056621308854</v>
      </c>
      <c r="O75" s="1553"/>
      <c r="P75" s="1313" t="s">
        <v>45</v>
      </c>
    </row>
    <row r="76" spans="1:17" s="210" customFormat="1" ht="16.7" customHeight="1">
      <c r="A76" s="1555" t="s">
        <v>62</v>
      </c>
      <c r="B76" s="1311" t="s">
        <v>39</v>
      </c>
      <c r="C76" s="934">
        <v>38762</v>
      </c>
      <c r="D76" s="569">
        <v>1.45</v>
      </c>
      <c r="E76" s="934">
        <v>48355</v>
      </c>
      <c r="F76" s="569">
        <v>1.863592936267858</v>
      </c>
      <c r="G76" s="934">
        <v>21916</v>
      </c>
      <c r="H76" s="569">
        <v>0.85098451872934766</v>
      </c>
      <c r="I76" s="934">
        <v>32295</v>
      </c>
      <c r="J76" s="569">
        <v>1.25</v>
      </c>
      <c r="K76" s="934">
        <v>44141</v>
      </c>
      <c r="L76" s="566">
        <v>1.6331424960393308</v>
      </c>
      <c r="M76" s="1064">
        <v>51795</v>
      </c>
      <c r="N76" s="1062">
        <f>M76/$M$10*100</f>
        <v>1.9242443268321279</v>
      </c>
      <c r="O76" s="1551" t="s">
        <v>948</v>
      </c>
      <c r="P76" s="1309" t="s">
        <v>41</v>
      </c>
    </row>
    <row r="77" spans="1:17" s="210" customFormat="1" ht="16.7" customHeight="1">
      <c r="A77" s="1555"/>
      <c r="B77" s="1311" t="s">
        <v>42</v>
      </c>
      <c r="C77" s="934">
        <v>11343</v>
      </c>
      <c r="D77" s="569">
        <v>0.85</v>
      </c>
      <c r="E77" s="934">
        <v>14526</v>
      </c>
      <c r="F77" s="569">
        <v>1.123718063268901</v>
      </c>
      <c r="G77" s="934">
        <v>5939</v>
      </c>
      <c r="H77" s="569">
        <v>0.46343766338147968</v>
      </c>
      <c r="I77" s="934">
        <v>8662</v>
      </c>
      <c r="J77" s="569">
        <v>0.68</v>
      </c>
      <c r="K77" s="934">
        <v>10919</v>
      </c>
      <c r="L77" s="566">
        <v>0.80446119003378758</v>
      </c>
      <c r="M77" s="1366">
        <v>13100</v>
      </c>
      <c r="N77" s="1062">
        <f>M77/$M$11*100</f>
        <v>0.96810142746924976</v>
      </c>
      <c r="O77" s="1552"/>
      <c r="P77" s="1309" t="s">
        <v>43</v>
      </c>
    </row>
    <row r="78" spans="1:17" s="210" customFormat="1" ht="16.7" customHeight="1" thickBot="1">
      <c r="A78" s="1594"/>
      <c r="B78" s="572" t="s">
        <v>44</v>
      </c>
      <c r="C78" s="1326">
        <v>27419</v>
      </c>
      <c r="D78" s="1327">
        <v>2.0499999999999998</v>
      </c>
      <c r="E78" s="1326">
        <v>33829</v>
      </c>
      <c r="F78" s="1327">
        <v>2.5981416939186479</v>
      </c>
      <c r="G78" s="1326">
        <v>15977</v>
      </c>
      <c r="H78" s="1327">
        <v>1.2348322075031302</v>
      </c>
      <c r="I78" s="1326">
        <v>23633</v>
      </c>
      <c r="J78" s="1327">
        <v>1.83</v>
      </c>
      <c r="K78" s="1326">
        <v>33222</v>
      </c>
      <c r="L78" s="1330">
        <v>2.4690825851715323</v>
      </c>
      <c r="M78" s="1367">
        <v>38695</v>
      </c>
      <c r="N78" s="1328">
        <f>M78/$M$12*100</f>
        <v>2.8908319649290046</v>
      </c>
      <c r="O78" s="1606"/>
      <c r="P78" s="573" t="s">
        <v>45</v>
      </c>
    </row>
    <row r="79" spans="1:17" s="393" customFormat="1" ht="11.1" customHeight="1">
      <c r="A79" s="355" t="s">
        <v>1753</v>
      </c>
      <c r="B79" s="355"/>
      <c r="C79" s="392"/>
      <c r="D79" s="574"/>
      <c r="E79" s="392"/>
      <c r="F79" s="575"/>
      <c r="G79" s="355"/>
      <c r="H79" s="575"/>
      <c r="I79" s="357"/>
      <c r="J79" s="574"/>
      <c r="K79" s="357"/>
      <c r="L79" s="574"/>
      <c r="M79" s="357"/>
      <c r="N79" s="574"/>
      <c r="O79" s="355"/>
      <c r="P79" s="578" t="s">
        <v>1759</v>
      </c>
    </row>
    <row r="80" spans="1:17" s="393" customFormat="1" ht="11.1" customHeight="1">
      <c r="A80" s="393" t="s">
        <v>1754</v>
      </c>
      <c r="C80" s="579"/>
      <c r="D80" s="577"/>
      <c r="E80" s="579"/>
      <c r="F80" s="580"/>
      <c r="H80" s="580"/>
      <c r="I80" s="576" t="s">
        <v>7</v>
      </c>
      <c r="J80" s="580"/>
      <c r="K80" s="576" t="s">
        <v>7</v>
      </c>
      <c r="L80" s="581"/>
      <c r="M80" s="576" t="s">
        <v>7</v>
      </c>
      <c r="N80" s="581"/>
      <c r="O80" s="581"/>
      <c r="P80" s="582"/>
    </row>
    <row r="81" spans="1:16" s="593" customFormat="1" ht="11.1" customHeight="1">
      <c r="A81" s="298" t="s">
        <v>270</v>
      </c>
      <c r="B81" s="586"/>
      <c r="C81" s="587"/>
      <c r="D81" s="588"/>
      <c r="E81" s="586"/>
      <c r="F81" s="589"/>
      <c r="G81" s="590"/>
      <c r="H81" s="589"/>
      <c r="I81" s="591"/>
      <c r="J81" s="592"/>
      <c r="K81" s="591"/>
      <c r="L81" s="592"/>
      <c r="M81" s="591"/>
      <c r="N81" s="592"/>
      <c r="O81" s="586"/>
      <c r="P81" s="586"/>
    </row>
    <row r="82" spans="1:16" s="210" customFormat="1">
      <c r="A82" s="209"/>
      <c r="B82" s="209"/>
      <c r="C82" s="202"/>
      <c r="D82" s="594"/>
      <c r="E82" s="209"/>
      <c r="F82" s="204"/>
      <c r="G82" s="398"/>
      <c r="H82" s="204"/>
      <c r="I82" s="595"/>
      <c r="J82" s="559"/>
      <c r="K82" s="595"/>
      <c r="L82" s="559"/>
      <c r="M82" s="595"/>
      <c r="N82" s="559"/>
      <c r="O82" s="209"/>
      <c r="P82" s="209"/>
    </row>
    <row r="83" spans="1:16" s="210" customFormat="1">
      <c r="A83" s="209"/>
      <c r="B83" s="209"/>
      <c r="C83" s="202"/>
      <c r="D83" s="594"/>
      <c r="E83" s="209"/>
      <c r="F83" s="204"/>
      <c r="G83" s="398"/>
      <c r="H83" s="204"/>
      <c r="I83" s="595"/>
      <c r="J83" s="559"/>
      <c r="K83" s="595"/>
      <c r="L83" s="559"/>
      <c r="M83" s="595"/>
      <c r="N83" s="559"/>
      <c r="O83" s="209"/>
      <c r="P83" s="209"/>
    </row>
    <row r="84" spans="1:16" s="210" customFormat="1">
      <c r="A84" s="209"/>
      <c r="B84" s="209"/>
      <c r="C84" s="202"/>
      <c r="D84" s="594"/>
      <c r="E84" s="209"/>
      <c r="F84" s="204"/>
      <c r="G84" s="398"/>
      <c r="H84" s="204"/>
      <c r="I84" s="595"/>
      <c r="J84" s="559"/>
      <c r="K84" s="595"/>
      <c r="L84" s="559"/>
      <c r="M84" s="595"/>
      <c r="N84" s="559"/>
      <c r="O84" s="209"/>
      <c r="P84" s="209"/>
    </row>
    <row r="85" spans="1:16" s="210" customFormat="1">
      <c r="A85" s="209"/>
      <c r="B85" s="209"/>
      <c r="C85" s="202"/>
      <c r="D85" s="594"/>
      <c r="E85" s="209"/>
      <c r="F85" s="204"/>
      <c r="G85" s="398"/>
      <c r="H85" s="204"/>
      <c r="I85" s="595"/>
      <c r="J85" s="559"/>
      <c r="K85" s="595"/>
      <c r="L85" s="559"/>
      <c r="M85" s="595"/>
      <c r="N85" s="559"/>
      <c r="O85" s="209"/>
      <c r="P85" s="209"/>
    </row>
    <row r="86" spans="1:16" s="210" customFormat="1">
      <c r="A86" s="209"/>
      <c r="B86" s="209"/>
      <c r="C86" s="202"/>
      <c r="D86" s="594"/>
      <c r="E86" s="209"/>
      <c r="F86" s="204"/>
      <c r="G86" s="398"/>
      <c r="H86" s="204"/>
      <c r="I86" s="595"/>
      <c r="J86" s="559"/>
      <c r="K86" s="595"/>
      <c r="L86" s="559"/>
      <c r="M86" s="595"/>
      <c r="N86" s="559"/>
      <c r="O86" s="209"/>
      <c r="P86" s="209"/>
    </row>
  </sheetData>
  <mergeCells count="83">
    <mergeCell ref="A3:H3"/>
    <mergeCell ref="I3:P3"/>
    <mergeCell ref="G46:G48"/>
    <mergeCell ref="H46:H48"/>
    <mergeCell ref="I46:I48"/>
    <mergeCell ref="J46:J48"/>
    <mergeCell ref="K46:K48"/>
    <mergeCell ref="G6:H6"/>
    <mergeCell ref="I6:J6"/>
    <mergeCell ref="K6:L6"/>
    <mergeCell ref="O34:O36"/>
    <mergeCell ref="O28:O30"/>
    <mergeCell ref="O25:O27"/>
    <mergeCell ref="O31:O33"/>
    <mergeCell ref="N46:N48"/>
    <mergeCell ref="M46:M48"/>
    <mergeCell ref="O67:O69"/>
    <mergeCell ref="O64:O66"/>
    <mergeCell ref="O52:O54"/>
    <mergeCell ref="A76:A78"/>
    <mergeCell ref="O49:O51"/>
    <mergeCell ref="O70:O72"/>
    <mergeCell ref="O76:O78"/>
    <mergeCell ref="A64:A66"/>
    <mergeCell ref="A58:A60"/>
    <mergeCell ref="O55:O57"/>
    <mergeCell ref="O58:O60"/>
    <mergeCell ref="O61:O63"/>
    <mergeCell ref="A73:A75"/>
    <mergeCell ref="O73:O75"/>
    <mergeCell ref="A70:A72"/>
    <mergeCell ref="A49:A51"/>
    <mergeCell ref="A55:A57"/>
    <mergeCell ref="A67:A69"/>
    <mergeCell ref="A61:A63"/>
    <mergeCell ref="L46:L48"/>
    <mergeCell ref="A45:B48"/>
    <mergeCell ref="C45:D45"/>
    <mergeCell ref="E45:F45"/>
    <mergeCell ref="E46:E48"/>
    <mergeCell ref="C46:C48"/>
    <mergeCell ref="D46:D48"/>
    <mergeCell ref="F46:F48"/>
    <mergeCell ref="A52:A54"/>
    <mergeCell ref="O45:P48"/>
    <mergeCell ref="M45:N45"/>
    <mergeCell ref="A22:A24"/>
    <mergeCell ref="A31:A33"/>
    <mergeCell ref="A34:A36"/>
    <mergeCell ref="A25:A27"/>
    <mergeCell ref="A28:A30"/>
    <mergeCell ref="M6:N6"/>
    <mergeCell ref="D7:D9"/>
    <mergeCell ref="F7:F9"/>
    <mergeCell ref="C7:C9"/>
    <mergeCell ref="G45:H45"/>
    <mergeCell ref="I45:J45"/>
    <mergeCell ref="K45:L45"/>
    <mergeCell ref="K7:K9"/>
    <mergeCell ref="L7:L9"/>
    <mergeCell ref="G7:G9"/>
    <mergeCell ref="H7:H9"/>
    <mergeCell ref="I7:I9"/>
    <mergeCell ref="J7:J9"/>
    <mergeCell ref="A42:H42"/>
    <mergeCell ref="I42:P42"/>
    <mergeCell ref="O22:O24"/>
    <mergeCell ref="O19:O21"/>
    <mergeCell ref="A16:A18"/>
    <mergeCell ref="A19:A21"/>
    <mergeCell ref="E4:P4"/>
    <mergeCell ref="E7:E9"/>
    <mergeCell ref="A6:B9"/>
    <mergeCell ref="M7:M9"/>
    <mergeCell ref="A10:A12"/>
    <mergeCell ref="A13:A15"/>
    <mergeCell ref="O6:P9"/>
    <mergeCell ref="N7:N9"/>
    <mergeCell ref="O10:O12"/>
    <mergeCell ref="O16:O18"/>
    <mergeCell ref="O13:O15"/>
    <mergeCell ref="C6:D6"/>
    <mergeCell ref="E6:F6"/>
  </mergeCells>
  <phoneticPr fontId="7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rowBreaks count="1" manualBreakCount="1">
    <brk id="39" max="16383" man="1"/>
  </rowBreaks>
  <colBreaks count="1" manualBreakCount="1">
    <brk id="8" max="8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2"/>
  <dimension ref="A1:X103"/>
  <sheetViews>
    <sheetView view="pageBreakPreview" zoomScaleNormal="100" zoomScaleSheetLayoutView="100" workbookViewId="0">
      <selection activeCell="E1" sqref="E1"/>
    </sheetView>
  </sheetViews>
  <sheetFormatPr defaultRowHeight="11.25"/>
  <cols>
    <col min="1" max="1" width="12.375" style="207" customWidth="1"/>
    <col min="2" max="2" width="11.875" style="149" customWidth="1"/>
    <col min="3" max="5" width="11.625" style="149" customWidth="1"/>
    <col min="6" max="6" width="11.625" style="150" customWidth="1"/>
    <col min="7" max="7" width="11.625" style="151" customWidth="1"/>
    <col min="8" max="8" width="11.875" style="149" customWidth="1"/>
    <col min="9" max="9" width="11.625" style="152" customWidth="1"/>
    <col min="10" max="10" width="11.625" style="153" customWidth="1"/>
    <col min="11" max="11" width="11.625" style="152" customWidth="1"/>
    <col min="12" max="12" width="11.625" style="154" customWidth="1"/>
    <col min="13" max="13" width="11.625" style="155" customWidth="1"/>
    <col min="14" max="14" width="12.375" style="207" customWidth="1"/>
    <col min="15" max="15" width="9.125" style="207" customWidth="1"/>
    <col min="16" max="16" width="11.5" style="207" customWidth="1"/>
    <col min="17" max="17" width="12.125" style="149" customWidth="1"/>
    <col min="18" max="18" width="10.125" style="149" customWidth="1"/>
    <col min="19" max="19" width="10.25" style="156" customWidth="1"/>
    <col min="20" max="20" width="9.375" style="156" customWidth="1"/>
    <col min="21" max="21" width="10.125" style="156" customWidth="1"/>
    <col min="22" max="22" width="9.75" style="156" customWidth="1"/>
    <col min="23" max="16384" width="9" style="156"/>
  </cols>
  <sheetData>
    <row r="1" spans="1:22" s="974" customFormat="1" ht="14.1" customHeight="1">
      <c r="A1" s="944" t="s">
        <v>1693</v>
      </c>
      <c r="B1" s="968"/>
      <c r="C1" s="968"/>
      <c r="D1" s="968"/>
      <c r="E1" s="968"/>
      <c r="F1" s="969"/>
      <c r="G1" s="970"/>
      <c r="H1" s="968"/>
      <c r="I1" s="971"/>
      <c r="J1" s="981"/>
      <c r="K1" s="971"/>
      <c r="L1" s="972"/>
      <c r="M1" s="973"/>
      <c r="N1" s="1155" t="s">
        <v>1694</v>
      </c>
      <c r="O1" s="944" t="s">
        <v>116</v>
      </c>
      <c r="P1" s="944"/>
      <c r="Q1" s="968"/>
      <c r="R1" s="968"/>
    </row>
    <row r="2" spans="1:22" ht="14.1" customHeight="1">
      <c r="A2" s="148"/>
      <c r="N2" s="918"/>
      <c r="O2" s="148"/>
      <c r="P2" s="148"/>
    </row>
    <row r="3" spans="1:22" s="157" customFormat="1" ht="20.100000000000001" customHeight="1">
      <c r="A3" s="1619" t="s">
        <v>271</v>
      </c>
      <c r="B3" s="1619"/>
      <c r="C3" s="1619"/>
      <c r="D3" s="1619"/>
      <c r="E3" s="1619"/>
      <c r="F3" s="1619"/>
      <c r="G3" s="1619"/>
      <c r="H3" s="1619" t="s">
        <v>272</v>
      </c>
      <c r="I3" s="1619"/>
      <c r="J3" s="1619"/>
      <c r="K3" s="1619"/>
      <c r="L3" s="1619"/>
      <c r="M3" s="1619"/>
      <c r="N3" s="1619"/>
      <c r="O3" s="1619" t="s">
        <v>297</v>
      </c>
      <c r="P3" s="1619"/>
      <c r="Q3" s="1619"/>
      <c r="R3" s="1619"/>
      <c r="S3" s="1619"/>
      <c r="T3" s="1619"/>
      <c r="U3" s="1619"/>
      <c r="V3" s="1619"/>
    </row>
    <row r="4" spans="1:22" s="1137" customFormat="1" ht="24" customHeight="1">
      <c r="A4" s="1133"/>
      <c r="B4" s="1133"/>
      <c r="C4" s="1133"/>
      <c r="D4" s="1133"/>
      <c r="E4" s="1133"/>
      <c r="F4" s="1133"/>
      <c r="G4" s="1133"/>
      <c r="H4" s="1122"/>
      <c r="I4" s="1122"/>
      <c r="J4" s="1122"/>
      <c r="K4" s="1122"/>
      <c r="L4" s="1122"/>
      <c r="M4" s="1122"/>
      <c r="N4" s="1133"/>
      <c r="O4" s="1618" t="s">
        <v>298</v>
      </c>
      <c r="P4" s="1618"/>
      <c r="Q4" s="1618"/>
      <c r="R4" s="1618"/>
      <c r="S4" s="1618"/>
      <c r="T4" s="1618"/>
      <c r="U4" s="1618"/>
      <c r="V4" s="1618"/>
    </row>
    <row r="5" spans="1:22" s="159" customFormat="1" ht="18" customHeight="1" thickBot="1">
      <c r="A5" s="158" t="s">
        <v>193</v>
      </c>
      <c r="F5" s="160"/>
      <c r="G5" s="161"/>
      <c r="I5" s="162"/>
      <c r="J5" s="163"/>
      <c r="K5" s="162"/>
      <c r="L5" s="164"/>
      <c r="M5" s="161"/>
      <c r="N5" s="165" t="s">
        <v>14</v>
      </c>
      <c r="O5" s="158" t="s">
        <v>193</v>
      </c>
      <c r="P5" s="158"/>
      <c r="R5" s="161"/>
      <c r="V5" s="165" t="s">
        <v>194</v>
      </c>
    </row>
    <row r="6" spans="1:22" s="159" customFormat="1" ht="21" customHeight="1">
      <c r="A6" s="1622" t="s">
        <v>273</v>
      </c>
      <c r="B6" s="1625" t="s">
        <v>299</v>
      </c>
      <c r="C6" s="1621"/>
      <c r="D6" s="1621"/>
      <c r="E6" s="1621"/>
      <c r="F6" s="1621"/>
      <c r="G6" s="1621"/>
      <c r="H6" s="1625" t="s">
        <v>300</v>
      </c>
      <c r="I6" s="1621"/>
      <c r="J6" s="1621"/>
      <c r="K6" s="1621"/>
      <c r="L6" s="1621"/>
      <c r="M6" s="1631"/>
      <c r="N6" s="1637" t="s">
        <v>301</v>
      </c>
      <c r="O6" s="1632" t="s">
        <v>302</v>
      </c>
      <c r="P6" s="1622"/>
      <c r="Q6" s="1620" t="s">
        <v>274</v>
      </c>
      <c r="R6" s="1621"/>
      <c r="S6" s="1621"/>
      <c r="T6" s="1621"/>
      <c r="U6" s="1621"/>
      <c r="V6" s="1621"/>
    </row>
    <row r="7" spans="1:22" s="159" customFormat="1" ht="32.25" customHeight="1">
      <c r="A7" s="1623"/>
      <c r="B7" s="1610"/>
      <c r="C7" s="1626" t="s">
        <v>275</v>
      </c>
      <c r="D7" s="1628" t="s">
        <v>276</v>
      </c>
      <c r="E7" s="1626" t="s">
        <v>277</v>
      </c>
      <c r="F7" s="1626" t="s">
        <v>278</v>
      </c>
      <c r="G7" s="1629" t="s">
        <v>1229</v>
      </c>
      <c r="H7" s="1610"/>
      <c r="I7" s="1626" t="s">
        <v>275</v>
      </c>
      <c r="J7" s="1628" t="s">
        <v>276</v>
      </c>
      <c r="K7" s="1626" t="s">
        <v>277</v>
      </c>
      <c r="L7" s="1626" t="s">
        <v>278</v>
      </c>
      <c r="M7" s="1635" t="s">
        <v>1230</v>
      </c>
      <c r="N7" s="1638"/>
      <c r="O7" s="1633"/>
      <c r="P7" s="1623"/>
      <c r="Q7" s="1640"/>
      <c r="R7" s="1626" t="s">
        <v>275</v>
      </c>
      <c r="S7" s="1628" t="s">
        <v>276</v>
      </c>
      <c r="T7" s="1626" t="s">
        <v>277</v>
      </c>
      <c r="U7" s="1626" t="s">
        <v>278</v>
      </c>
      <c r="V7" s="1629" t="s">
        <v>1231</v>
      </c>
    </row>
    <row r="8" spans="1:22" s="159" customFormat="1" ht="32.25" customHeight="1">
      <c r="A8" s="1624"/>
      <c r="B8" s="1611"/>
      <c r="C8" s="1627"/>
      <c r="D8" s="1627"/>
      <c r="E8" s="1627"/>
      <c r="F8" s="1627"/>
      <c r="G8" s="1630"/>
      <c r="H8" s="1611"/>
      <c r="I8" s="1627"/>
      <c r="J8" s="1627"/>
      <c r="K8" s="1627"/>
      <c r="L8" s="1627"/>
      <c r="M8" s="1636"/>
      <c r="N8" s="1639"/>
      <c r="O8" s="1634"/>
      <c r="P8" s="1624"/>
      <c r="Q8" s="1641"/>
      <c r="R8" s="1627"/>
      <c r="S8" s="1627"/>
      <c r="T8" s="1627"/>
      <c r="U8" s="1627"/>
      <c r="V8" s="1630"/>
    </row>
    <row r="9" spans="1:22" s="159" customFormat="1" ht="23.1" customHeight="1">
      <c r="A9" s="1131" t="s">
        <v>279</v>
      </c>
      <c r="B9" s="166">
        <v>2102176</v>
      </c>
      <c r="C9" s="167">
        <v>1300550</v>
      </c>
      <c r="D9" s="167">
        <v>213816</v>
      </c>
      <c r="E9" s="167">
        <v>16376</v>
      </c>
      <c r="F9" s="167">
        <v>571389</v>
      </c>
      <c r="G9" s="167">
        <v>45</v>
      </c>
      <c r="H9" s="167">
        <v>1029341</v>
      </c>
      <c r="I9" s="168">
        <v>654822</v>
      </c>
      <c r="J9" s="168">
        <v>25786</v>
      </c>
      <c r="K9" s="168">
        <v>9058</v>
      </c>
      <c r="L9" s="168">
        <v>339638</v>
      </c>
      <c r="M9" s="168">
        <v>37</v>
      </c>
      <c r="N9" s="169" t="s">
        <v>279</v>
      </c>
      <c r="O9" s="1616" t="s">
        <v>279</v>
      </c>
      <c r="P9" s="1617"/>
      <c r="Q9" s="166">
        <v>1072835</v>
      </c>
      <c r="R9" s="168">
        <v>645728</v>
      </c>
      <c r="S9" s="168">
        <v>188030</v>
      </c>
      <c r="T9" s="168">
        <v>7318</v>
      </c>
      <c r="U9" s="168">
        <v>231751</v>
      </c>
      <c r="V9" s="168">
        <v>8</v>
      </c>
    </row>
    <row r="10" spans="1:22" s="159" customFormat="1" ht="23.1" customHeight="1">
      <c r="A10" s="1131" t="s">
        <v>280</v>
      </c>
      <c r="B10" s="170">
        <v>2185945</v>
      </c>
      <c r="C10" s="168">
        <v>1344442</v>
      </c>
      <c r="D10" s="168">
        <v>224227</v>
      </c>
      <c r="E10" s="168">
        <v>31221</v>
      </c>
      <c r="F10" s="168">
        <v>585157</v>
      </c>
      <c r="G10" s="168">
        <v>898</v>
      </c>
      <c r="H10" s="168">
        <v>1070783</v>
      </c>
      <c r="I10" s="168">
        <v>677884</v>
      </c>
      <c r="J10" s="168">
        <v>26961</v>
      </c>
      <c r="K10" s="168">
        <v>16605</v>
      </c>
      <c r="L10" s="168">
        <v>348791</v>
      </c>
      <c r="M10" s="168">
        <v>542</v>
      </c>
      <c r="N10" s="169" t="s">
        <v>280</v>
      </c>
      <c r="O10" s="1616" t="s">
        <v>280</v>
      </c>
      <c r="P10" s="1617"/>
      <c r="Q10" s="170">
        <v>1115162</v>
      </c>
      <c r="R10" s="168">
        <v>666558</v>
      </c>
      <c r="S10" s="168">
        <v>197266</v>
      </c>
      <c r="T10" s="168">
        <v>14616</v>
      </c>
      <c r="U10" s="168">
        <v>236366</v>
      </c>
      <c r="V10" s="168">
        <v>356</v>
      </c>
    </row>
    <row r="11" spans="1:22" s="159" customFormat="1" ht="23.1" customHeight="1">
      <c r="A11" s="1131" t="s">
        <v>303</v>
      </c>
      <c r="B11" s="170">
        <v>2135566</v>
      </c>
      <c r="C11" s="168">
        <v>1300244</v>
      </c>
      <c r="D11" s="168">
        <v>230700</v>
      </c>
      <c r="E11" s="168">
        <v>47678</v>
      </c>
      <c r="F11" s="168">
        <v>556944</v>
      </c>
      <c r="G11" s="168" t="s">
        <v>304</v>
      </c>
      <c r="H11" s="168">
        <v>1047587</v>
      </c>
      <c r="I11" s="168">
        <v>655092</v>
      </c>
      <c r="J11" s="168">
        <v>31337</v>
      </c>
      <c r="K11" s="168">
        <v>24718</v>
      </c>
      <c r="L11" s="168">
        <v>336440</v>
      </c>
      <c r="M11" s="168" t="s">
        <v>304</v>
      </c>
      <c r="N11" s="169" t="s">
        <v>303</v>
      </c>
      <c r="O11" s="1617" t="s">
        <v>303</v>
      </c>
      <c r="P11" s="1617"/>
      <c r="Q11" s="168">
        <v>1087979</v>
      </c>
      <c r="R11" s="168">
        <v>645152</v>
      </c>
      <c r="S11" s="168">
        <v>199363</v>
      </c>
      <c r="T11" s="168">
        <v>22960</v>
      </c>
      <c r="U11" s="168">
        <v>220504</v>
      </c>
      <c r="V11" s="168" t="s">
        <v>304</v>
      </c>
    </row>
    <row r="12" spans="1:22" s="159" customFormat="1" ht="23.1" customHeight="1">
      <c r="A12" s="1131" t="s">
        <v>1235</v>
      </c>
      <c r="B12" s="170">
        <v>2190178</v>
      </c>
      <c r="C12" s="168">
        <v>1304599</v>
      </c>
      <c r="D12" s="168">
        <v>240197</v>
      </c>
      <c r="E12" s="168">
        <v>68489</v>
      </c>
      <c r="F12" s="168">
        <v>576893</v>
      </c>
      <c r="G12" s="168" t="s">
        <v>398</v>
      </c>
      <c r="H12" s="168">
        <v>1079606</v>
      </c>
      <c r="I12" s="168">
        <v>660323</v>
      </c>
      <c r="J12" s="168">
        <v>34372</v>
      </c>
      <c r="K12" s="168">
        <v>34213</v>
      </c>
      <c r="L12" s="168">
        <v>350698</v>
      </c>
      <c r="M12" s="168" t="s">
        <v>398</v>
      </c>
      <c r="N12" s="169" t="s">
        <v>1236</v>
      </c>
      <c r="O12" s="1616" t="s">
        <v>1236</v>
      </c>
      <c r="P12" s="1617"/>
      <c r="Q12" s="168">
        <v>1110572</v>
      </c>
      <c r="R12" s="168">
        <v>644276</v>
      </c>
      <c r="S12" s="168">
        <v>205825</v>
      </c>
      <c r="T12" s="168">
        <v>34276</v>
      </c>
      <c r="U12" s="168">
        <v>226195</v>
      </c>
      <c r="V12" s="168" t="s">
        <v>398</v>
      </c>
    </row>
    <row r="13" spans="1:22" s="174" customFormat="1" ht="23.1" customHeight="1">
      <c r="A13" s="1134" t="s">
        <v>1237</v>
      </c>
      <c r="B13" s="171">
        <f t="shared" ref="B13:L13" si="0">SUM(B15:B30)</f>
        <v>2283224</v>
      </c>
      <c r="C13" s="172">
        <f t="shared" si="0"/>
        <v>1302095</v>
      </c>
      <c r="D13" s="172">
        <f t="shared" si="0"/>
        <v>246847</v>
      </c>
      <c r="E13" s="172">
        <f t="shared" si="0"/>
        <v>101018</v>
      </c>
      <c r="F13" s="172">
        <f t="shared" si="0"/>
        <v>633264</v>
      </c>
      <c r="G13" s="172" t="s">
        <v>398</v>
      </c>
      <c r="H13" s="172">
        <f t="shared" si="0"/>
        <v>1137229</v>
      </c>
      <c r="I13" s="172">
        <f t="shared" si="0"/>
        <v>671438</v>
      </c>
      <c r="J13" s="172">
        <f t="shared" si="0"/>
        <v>32102</v>
      </c>
      <c r="K13" s="172">
        <f t="shared" si="0"/>
        <v>50335</v>
      </c>
      <c r="L13" s="172">
        <f t="shared" si="0"/>
        <v>383354</v>
      </c>
      <c r="M13" s="172" t="s">
        <v>304</v>
      </c>
      <c r="N13" s="173" t="s">
        <v>1237</v>
      </c>
      <c r="O13" s="1615" t="s">
        <v>1237</v>
      </c>
      <c r="P13" s="1615"/>
      <c r="Q13" s="172">
        <f>SUM(Q15:Q30)</f>
        <v>1145995</v>
      </c>
      <c r="R13" s="172">
        <f>SUM(R15:R30)</f>
        <v>630657</v>
      </c>
      <c r="S13" s="172">
        <f>SUM(S15:S30)</f>
        <v>214745</v>
      </c>
      <c r="T13" s="172">
        <f>SUM(T15:T30)</f>
        <v>50683</v>
      </c>
      <c r="U13" s="172">
        <f>SUM(U15:U30)</f>
        <v>249910</v>
      </c>
      <c r="V13" s="172" t="s">
        <v>304</v>
      </c>
    </row>
    <row r="14" spans="1:22" s="159" customFormat="1" ht="15.2" customHeight="1">
      <c r="A14" s="175"/>
      <c r="B14" s="170"/>
      <c r="C14" s="176"/>
      <c r="D14" s="176"/>
      <c r="E14" s="176"/>
      <c r="F14" s="176"/>
      <c r="G14" s="176"/>
      <c r="H14" s="168"/>
      <c r="I14" s="176"/>
      <c r="J14" s="176"/>
      <c r="K14" s="176"/>
      <c r="L14" s="176"/>
      <c r="M14" s="176"/>
      <c r="N14" s="177"/>
      <c r="O14" s="175"/>
      <c r="P14" s="178"/>
      <c r="Q14" s="170"/>
      <c r="R14" s="176"/>
      <c r="S14" s="176"/>
      <c r="T14" s="176"/>
      <c r="U14" s="176"/>
      <c r="V14" s="176"/>
    </row>
    <row r="15" spans="1:22" s="159" customFormat="1" ht="21" customHeight="1">
      <c r="A15" s="708" t="s">
        <v>281</v>
      </c>
      <c r="B15" s="170">
        <f t="shared" ref="B15:B30" si="1">SUM(C15:G15)</f>
        <v>162813</v>
      </c>
      <c r="C15" s="176">
        <f t="shared" ref="C15:C30" si="2">I15+R15</f>
        <v>216</v>
      </c>
      <c r="D15" s="176">
        <f t="shared" ref="D15:D30" si="3">J15+S15</f>
        <v>116</v>
      </c>
      <c r="E15" s="176">
        <f t="shared" ref="E15:E30" si="4">K15+T15</f>
        <v>5</v>
      </c>
      <c r="F15" s="176">
        <f t="shared" ref="F15:F30" si="5">L15+U15</f>
        <v>162476</v>
      </c>
      <c r="G15" s="176" t="s">
        <v>398</v>
      </c>
      <c r="H15" s="168">
        <f t="shared" ref="H15:H30" si="6">SUM(I15:M15)</f>
        <v>87626</v>
      </c>
      <c r="I15" s="168">
        <v>91</v>
      </c>
      <c r="J15" s="168">
        <v>68</v>
      </c>
      <c r="K15" s="168">
        <v>3</v>
      </c>
      <c r="L15" s="168">
        <v>87464</v>
      </c>
      <c r="M15" s="176" t="s">
        <v>398</v>
      </c>
      <c r="N15" s="713" t="s">
        <v>305</v>
      </c>
      <c r="O15" s="708" t="s">
        <v>306</v>
      </c>
      <c r="P15" s="179" t="s">
        <v>15</v>
      </c>
      <c r="Q15" s="170">
        <f t="shared" ref="Q15:Q29" si="7">SUM(R15:V15)</f>
        <v>75187</v>
      </c>
      <c r="R15" s="168">
        <v>125</v>
      </c>
      <c r="S15" s="168">
        <v>48</v>
      </c>
      <c r="T15" s="168">
        <v>2</v>
      </c>
      <c r="U15" s="168">
        <v>75012</v>
      </c>
      <c r="V15" s="176" t="s">
        <v>398</v>
      </c>
    </row>
    <row r="16" spans="1:22" s="159" customFormat="1" ht="21" customHeight="1">
      <c r="A16" s="708" t="s">
        <v>282</v>
      </c>
      <c r="B16" s="170">
        <f t="shared" si="1"/>
        <v>162750</v>
      </c>
      <c r="C16" s="176">
        <f t="shared" si="2"/>
        <v>4140</v>
      </c>
      <c r="D16" s="176">
        <f t="shared" si="3"/>
        <v>535</v>
      </c>
      <c r="E16" s="176">
        <f t="shared" si="4"/>
        <v>229</v>
      </c>
      <c r="F16" s="176">
        <f t="shared" si="5"/>
        <v>157846</v>
      </c>
      <c r="G16" s="176" t="s">
        <v>398</v>
      </c>
      <c r="H16" s="168">
        <f t="shared" si="6"/>
        <v>91168</v>
      </c>
      <c r="I16" s="168">
        <v>1079</v>
      </c>
      <c r="J16" s="168">
        <v>117</v>
      </c>
      <c r="K16" s="168">
        <v>80</v>
      </c>
      <c r="L16" s="168">
        <v>89892</v>
      </c>
      <c r="M16" s="176" t="s">
        <v>398</v>
      </c>
      <c r="N16" s="713" t="s">
        <v>307</v>
      </c>
      <c r="O16" s="708" t="s">
        <v>308</v>
      </c>
      <c r="P16" s="179" t="s">
        <v>16</v>
      </c>
      <c r="Q16" s="170">
        <f t="shared" si="7"/>
        <v>71582</v>
      </c>
      <c r="R16" s="168">
        <v>3061</v>
      </c>
      <c r="S16" s="168">
        <v>418</v>
      </c>
      <c r="T16" s="168">
        <v>149</v>
      </c>
      <c r="U16" s="168">
        <v>67954</v>
      </c>
      <c r="V16" s="176" t="s">
        <v>398</v>
      </c>
    </row>
    <row r="17" spans="1:24" s="159" customFormat="1" ht="21" customHeight="1">
      <c r="A17" s="708" t="s">
        <v>283</v>
      </c>
      <c r="B17" s="170">
        <f t="shared" si="1"/>
        <v>136250</v>
      </c>
      <c r="C17" s="176">
        <f t="shared" si="2"/>
        <v>25097</v>
      </c>
      <c r="D17" s="176">
        <f t="shared" si="3"/>
        <v>313</v>
      </c>
      <c r="E17" s="176">
        <f t="shared" si="4"/>
        <v>649</v>
      </c>
      <c r="F17" s="176">
        <f t="shared" si="5"/>
        <v>110191</v>
      </c>
      <c r="G17" s="176" t="s">
        <v>398</v>
      </c>
      <c r="H17" s="168">
        <f t="shared" si="6"/>
        <v>75481</v>
      </c>
      <c r="I17" s="168">
        <v>8232</v>
      </c>
      <c r="J17" s="168">
        <v>89</v>
      </c>
      <c r="K17" s="168">
        <v>167</v>
      </c>
      <c r="L17" s="168">
        <v>66993</v>
      </c>
      <c r="M17" s="176" t="s">
        <v>398</v>
      </c>
      <c r="N17" s="713" t="s">
        <v>309</v>
      </c>
      <c r="O17" s="708" t="s">
        <v>310</v>
      </c>
      <c r="P17" s="179" t="s">
        <v>17</v>
      </c>
      <c r="Q17" s="170">
        <f t="shared" si="7"/>
        <v>60769</v>
      </c>
      <c r="R17" s="168">
        <v>16865</v>
      </c>
      <c r="S17" s="168">
        <v>224</v>
      </c>
      <c r="T17" s="168">
        <v>482</v>
      </c>
      <c r="U17" s="168">
        <v>43198</v>
      </c>
      <c r="V17" s="176" t="s">
        <v>398</v>
      </c>
    </row>
    <row r="18" spans="1:24" s="159" customFormat="1" ht="21" customHeight="1">
      <c r="A18" s="708" t="s">
        <v>284</v>
      </c>
      <c r="B18" s="170">
        <f t="shared" si="1"/>
        <v>164331</v>
      </c>
      <c r="C18" s="176">
        <f t="shared" si="2"/>
        <v>88529</v>
      </c>
      <c r="D18" s="176">
        <f t="shared" si="3"/>
        <v>260</v>
      </c>
      <c r="E18" s="176">
        <f t="shared" si="4"/>
        <v>2405</v>
      </c>
      <c r="F18" s="176">
        <f t="shared" si="5"/>
        <v>73137</v>
      </c>
      <c r="G18" s="176" t="s">
        <v>398</v>
      </c>
      <c r="H18" s="168">
        <f t="shared" si="6"/>
        <v>86675</v>
      </c>
      <c r="I18" s="168">
        <v>37591</v>
      </c>
      <c r="J18" s="168">
        <v>64</v>
      </c>
      <c r="K18" s="168">
        <v>878</v>
      </c>
      <c r="L18" s="168">
        <v>48142</v>
      </c>
      <c r="M18" s="176" t="s">
        <v>398</v>
      </c>
      <c r="N18" s="713" t="s">
        <v>311</v>
      </c>
      <c r="O18" s="708" t="s">
        <v>312</v>
      </c>
      <c r="P18" s="179" t="s">
        <v>18</v>
      </c>
      <c r="Q18" s="170">
        <f t="shared" si="7"/>
        <v>77656</v>
      </c>
      <c r="R18" s="168">
        <v>50938</v>
      </c>
      <c r="S18" s="168">
        <v>196</v>
      </c>
      <c r="T18" s="168">
        <v>1527</v>
      </c>
      <c r="U18" s="168">
        <v>24995</v>
      </c>
      <c r="V18" s="176" t="s">
        <v>398</v>
      </c>
    </row>
    <row r="19" spans="1:24" s="159" customFormat="1" ht="21" customHeight="1">
      <c r="A19" s="708" t="s">
        <v>285</v>
      </c>
      <c r="B19" s="170">
        <f t="shared" si="1"/>
        <v>171831</v>
      </c>
      <c r="C19" s="176">
        <f t="shared" si="2"/>
        <v>120762</v>
      </c>
      <c r="D19" s="176">
        <f t="shared" si="3"/>
        <v>664</v>
      </c>
      <c r="E19" s="176">
        <f t="shared" si="4"/>
        <v>5846</v>
      </c>
      <c r="F19" s="176">
        <f t="shared" si="5"/>
        <v>44559</v>
      </c>
      <c r="G19" s="176" t="s">
        <v>398</v>
      </c>
      <c r="H19" s="168">
        <f t="shared" si="6"/>
        <v>89536</v>
      </c>
      <c r="I19" s="168">
        <v>56050</v>
      </c>
      <c r="J19" s="168">
        <v>146</v>
      </c>
      <c r="K19" s="168">
        <v>2268</v>
      </c>
      <c r="L19" s="168">
        <v>31072</v>
      </c>
      <c r="M19" s="176" t="s">
        <v>398</v>
      </c>
      <c r="N19" s="713" t="s">
        <v>313</v>
      </c>
      <c r="O19" s="708" t="s">
        <v>314</v>
      </c>
      <c r="P19" s="179" t="s">
        <v>19</v>
      </c>
      <c r="Q19" s="170">
        <f t="shared" si="7"/>
        <v>82295</v>
      </c>
      <c r="R19" s="168">
        <v>64712</v>
      </c>
      <c r="S19" s="168">
        <v>518</v>
      </c>
      <c r="T19" s="168">
        <v>3578</v>
      </c>
      <c r="U19" s="168">
        <v>13487</v>
      </c>
      <c r="V19" s="176" t="s">
        <v>398</v>
      </c>
    </row>
    <row r="20" spans="1:24" s="159" customFormat="1" ht="21" customHeight="1">
      <c r="A20" s="708" t="s">
        <v>286</v>
      </c>
      <c r="B20" s="170">
        <f t="shared" si="1"/>
        <v>197729</v>
      </c>
      <c r="C20" s="176">
        <f t="shared" si="2"/>
        <v>148903</v>
      </c>
      <c r="D20" s="176">
        <f t="shared" si="3"/>
        <v>1931</v>
      </c>
      <c r="E20" s="176">
        <f t="shared" si="4"/>
        <v>12942</v>
      </c>
      <c r="F20" s="176">
        <f t="shared" si="5"/>
        <v>33953</v>
      </c>
      <c r="G20" s="176" t="s">
        <v>398</v>
      </c>
      <c r="H20" s="168">
        <f t="shared" si="6"/>
        <v>102861</v>
      </c>
      <c r="I20" s="168">
        <v>71933</v>
      </c>
      <c r="J20" s="168">
        <v>405</v>
      </c>
      <c r="K20" s="168">
        <v>5871</v>
      </c>
      <c r="L20" s="168">
        <v>24652</v>
      </c>
      <c r="M20" s="176" t="s">
        <v>398</v>
      </c>
      <c r="N20" s="713" t="s">
        <v>315</v>
      </c>
      <c r="O20" s="708" t="s">
        <v>316</v>
      </c>
      <c r="P20" s="179" t="s">
        <v>20</v>
      </c>
      <c r="Q20" s="170">
        <f t="shared" si="7"/>
        <v>94868</v>
      </c>
      <c r="R20" s="168">
        <v>76970</v>
      </c>
      <c r="S20" s="168">
        <v>1526</v>
      </c>
      <c r="T20" s="168">
        <v>7071</v>
      </c>
      <c r="U20" s="168">
        <v>9301</v>
      </c>
      <c r="V20" s="176" t="s">
        <v>398</v>
      </c>
    </row>
    <row r="21" spans="1:24" s="159" customFormat="1" ht="21" customHeight="1">
      <c r="A21" s="708" t="s">
        <v>287</v>
      </c>
      <c r="B21" s="170">
        <f t="shared" si="1"/>
        <v>212595</v>
      </c>
      <c r="C21" s="176">
        <f t="shared" si="2"/>
        <v>166786</v>
      </c>
      <c r="D21" s="176">
        <f t="shared" si="3"/>
        <v>4504</v>
      </c>
      <c r="E21" s="176">
        <f t="shared" si="4"/>
        <v>19442</v>
      </c>
      <c r="F21" s="176">
        <f t="shared" si="5"/>
        <v>21863</v>
      </c>
      <c r="G21" s="176" t="s">
        <v>398</v>
      </c>
      <c r="H21" s="168">
        <f t="shared" si="6"/>
        <v>109923</v>
      </c>
      <c r="I21" s="168">
        <v>83412</v>
      </c>
      <c r="J21" s="168">
        <v>910</v>
      </c>
      <c r="K21" s="168">
        <v>9124</v>
      </c>
      <c r="L21" s="168">
        <v>16477</v>
      </c>
      <c r="M21" s="176" t="s">
        <v>398</v>
      </c>
      <c r="N21" s="713" t="s">
        <v>317</v>
      </c>
      <c r="O21" s="708" t="s">
        <v>318</v>
      </c>
      <c r="P21" s="179" t="s">
        <v>21</v>
      </c>
      <c r="Q21" s="170">
        <f t="shared" si="7"/>
        <v>102672</v>
      </c>
      <c r="R21" s="168">
        <v>83374</v>
      </c>
      <c r="S21" s="168">
        <v>3594</v>
      </c>
      <c r="T21" s="168">
        <v>10318</v>
      </c>
      <c r="U21" s="168">
        <v>5386</v>
      </c>
      <c r="V21" s="176" t="s">
        <v>398</v>
      </c>
    </row>
    <row r="22" spans="1:24" s="159" customFormat="1" ht="21" customHeight="1">
      <c r="A22" s="708" t="s">
        <v>288</v>
      </c>
      <c r="B22" s="170">
        <f t="shared" si="1"/>
        <v>221556</v>
      </c>
      <c r="C22" s="176">
        <f t="shared" si="2"/>
        <v>178763</v>
      </c>
      <c r="D22" s="176">
        <f t="shared" si="3"/>
        <v>8664</v>
      </c>
      <c r="E22" s="176">
        <f t="shared" si="4"/>
        <v>20998</v>
      </c>
      <c r="F22" s="176">
        <f t="shared" si="5"/>
        <v>13131</v>
      </c>
      <c r="G22" s="176" t="s">
        <v>398</v>
      </c>
      <c r="H22" s="168">
        <f t="shared" si="6"/>
        <v>113375</v>
      </c>
      <c r="I22" s="168">
        <v>91752</v>
      </c>
      <c r="J22" s="168">
        <v>1659</v>
      </c>
      <c r="K22" s="168">
        <v>10496</v>
      </c>
      <c r="L22" s="168">
        <v>9468</v>
      </c>
      <c r="M22" s="176" t="s">
        <v>398</v>
      </c>
      <c r="N22" s="713" t="s">
        <v>319</v>
      </c>
      <c r="O22" s="708" t="s">
        <v>320</v>
      </c>
      <c r="P22" s="179" t="s">
        <v>22</v>
      </c>
      <c r="Q22" s="170">
        <f t="shared" si="7"/>
        <v>108181</v>
      </c>
      <c r="R22" s="168">
        <v>87011</v>
      </c>
      <c r="S22" s="168">
        <v>7005</v>
      </c>
      <c r="T22" s="168">
        <v>10502</v>
      </c>
      <c r="U22" s="168">
        <v>3663</v>
      </c>
      <c r="V22" s="176" t="s">
        <v>398</v>
      </c>
    </row>
    <row r="23" spans="1:24" s="159" customFormat="1" ht="21" customHeight="1">
      <c r="A23" s="708" t="s">
        <v>289</v>
      </c>
      <c r="B23" s="170">
        <f t="shared" si="1"/>
        <v>218671</v>
      </c>
      <c r="C23" s="176">
        <f t="shared" si="2"/>
        <v>175548</v>
      </c>
      <c r="D23" s="176">
        <f t="shared" si="3"/>
        <v>16925</v>
      </c>
      <c r="E23" s="176">
        <f t="shared" si="4"/>
        <v>18243</v>
      </c>
      <c r="F23" s="176">
        <f t="shared" si="5"/>
        <v>7955</v>
      </c>
      <c r="G23" s="176" t="s">
        <v>398</v>
      </c>
      <c r="H23" s="168">
        <f t="shared" si="6"/>
        <v>109941</v>
      </c>
      <c r="I23" s="168">
        <v>91909</v>
      </c>
      <c r="J23" s="168">
        <v>2858</v>
      </c>
      <c r="K23" s="168">
        <v>9825</v>
      </c>
      <c r="L23" s="168">
        <v>5349</v>
      </c>
      <c r="M23" s="176" t="s">
        <v>398</v>
      </c>
      <c r="N23" s="713" t="s">
        <v>321</v>
      </c>
      <c r="O23" s="708" t="s">
        <v>322</v>
      </c>
      <c r="P23" s="179" t="s">
        <v>23</v>
      </c>
      <c r="Q23" s="170">
        <f t="shared" si="7"/>
        <v>108730</v>
      </c>
      <c r="R23" s="168">
        <v>83639</v>
      </c>
      <c r="S23" s="168">
        <v>14067</v>
      </c>
      <c r="T23" s="168">
        <v>8418</v>
      </c>
      <c r="U23" s="168">
        <v>2606</v>
      </c>
      <c r="V23" s="176" t="s">
        <v>398</v>
      </c>
    </row>
    <row r="24" spans="1:24" s="159" customFormat="1" ht="21" customHeight="1">
      <c r="A24" s="708" t="s">
        <v>290</v>
      </c>
      <c r="B24" s="170">
        <f t="shared" si="1"/>
        <v>169745</v>
      </c>
      <c r="C24" s="176">
        <f t="shared" si="2"/>
        <v>133317</v>
      </c>
      <c r="D24" s="176">
        <f t="shared" si="3"/>
        <v>22822</v>
      </c>
      <c r="E24" s="176">
        <f t="shared" si="4"/>
        <v>10067</v>
      </c>
      <c r="F24" s="176">
        <f t="shared" si="5"/>
        <v>3539</v>
      </c>
      <c r="G24" s="176" t="s">
        <v>398</v>
      </c>
      <c r="H24" s="168">
        <f t="shared" si="6"/>
        <v>82689</v>
      </c>
      <c r="I24" s="168">
        <v>71568</v>
      </c>
      <c r="J24" s="168">
        <v>3402</v>
      </c>
      <c r="K24" s="168">
        <v>5741</v>
      </c>
      <c r="L24" s="168">
        <v>1978</v>
      </c>
      <c r="M24" s="176" t="s">
        <v>398</v>
      </c>
      <c r="N24" s="713" t="s">
        <v>323</v>
      </c>
      <c r="O24" s="708" t="s">
        <v>324</v>
      </c>
      <c r="P24" s="179" t="s">
        <v>24</v>
      </c>
      <c r="Q24" s="170">
        <f t="shared" si="7"/>
        <v>87056</v>
      </c>
      <c r="R24" s="168">
        <v>61749</v>
      </c>
      <c r="S24" s="168">
        <v>19420</v>
      </c>
      <c r="T24" s="168">
        <v>4326</v>
      </c>
      <c r="U24" s="168">
        <v>1561</v>
      </c>
      <c r="V24" s="176" t="s">
        <v>398</v>
      </c>
    </row>
    <row r="25" spans="1:24" s="159" customFormat="1" ht="21" customHeight="1">
      <c r="A25" s="708" t="s">
        <v>291</v>
      </c>
      <c r="B25" s="170">
        <f t="shared" si="1"/>
        <v>130646</v>
      </c>
      <c r="C25" s="176">
        <f t="shared" si="2"/>
        <v>95739</v>
      </c>
      <c r="D25" s="176">
        <f t="shared" si="3"/>
        <v>27771</v>
      </c>
      <c r="E25" s="176">
        <f t="shared" si="4"/>
        <v>5403</v>
      </c>
      <c r="F25" s="176">
        <f t="shared" si="5"/>
        <v>1733</v>
      </c>
      <c r="G25" s="176" t="s">
        <v>398</v>
      </c>
      <c r="H25" s="168">
        <f t="shared" si="6"/>
        <v>63430</v>
      </c>
      <c r="I25" s="168">
        <v>55517</v>
      </c>
      <c r="J25" s="168">
        <v>3690</v>
      </c>
      <c r="K25" s="168">
        <v>3286</v>
      </c>
      <c r="L25" s="168">
        <v>937</v>
      </c>
      <c r="M25" s="176" t="s">
        <v>398</v>
      </c>
      <c r="N25" s="713" t="s">
        <v>325</v>
      </c>
      <c r="O25" s="708" t="s">
        <v>326</v>
      </c>
      <c r="P25" s="179" t="s">
        <v>25</v>
      </c>
      <c r="Q25" s="170">
        <f t="shared" si="7"/>
        <v>67216</v>
      </c>
      <c r="R25" s="168">
        <v>40222</v>
      </c>
      <c r="S25" s="168">
        <v>24081</v>
      </c>
      <c r="T25" s="168">
        <v>2117</v>
      </c>
      <c r="U25" s="168">
        <v>796</v>
      </c>
      <c r="V25" s="176" t="s">
        <v>398</v>
      </c>
    </row>
    <row r="26" spans="1:24" s="159" customFormat="1" ht="21" customHeight="1">
      <c r="A26" s="708" t="s">
        <v>292</v>
      </c>
      <c r="B26" s="170">
        <f t="shared" si="1"/>
        <v>121144</v>
      </c>
      <c r="C26" s="176">
        <f t="shared" si="2"/>
        <v>76988</v>
      </c>
      <c r="D26" s="176">
        <f t="shared" si="3"/>
        <v>40197</v>
      </c>
      <c r="E26" s="176">
        <f t="shared" si="4"/>
        <v>2775</v>
      </c>
      <c r="F26" s="176">
        <f t="shared" si="5"/>
        <v>1184</v>
      </c>
      <c r="G26" s="176" t="s">
        <v>398</v>
      </c>
      <c r="H26" s="168">
        <f t="shared" si="6"/>
        <v>52347</v>
      </c>
      <c r="I26" s="168">
        <v>45183</v>
      </c>
      <c r="J26" s="168">
        <v>4973</v>
      </c>
      <c r="K26" s="168">
        <v>1653</v>
      </c>
      <c r="L26" s="168">
        <v>538</v>
      </c>
      <c r="M26" s="176" t="s">
        <v>398</v>
      </c>
      <c r="N26" s="713" t="s">
        <v>327</v>
      </c>
      <c r="O26" s="708" t="s">
        <v>328</v>
      </c>
      <c r="P26" s="179" t="s">
        <v>26</v>
      </c>
      <c r="Q26" s="170">
        <f t="shared" si="7"/>
        <v>68797</v>
      </c>
      <c r="R26" s="168">
        <v>31805</v>
      </c>
      <c r="S26" s="168">
        <v>35224</v>
      </c>
      <c r="T26" s="168">
        <v>1122</v>
      </c>
      <c r="U26" s="168">
        <v>646</v>
      </c>
      <c r="V26" s="176" t="s">
        <v>398</v>
      </c>
    </row>
    <row r="27" spans="1:24" s="159" customFormat="1" ht="21" customHeight="1">
      <c r="A27" s="708" t="s">
        <v>293</v>
      </c>
      <c r="B27" s="170">
        <f t="shared" si="1"/>
        <v>105162</v>
      </c>
      <c r="C27" s="176">
        <f t="shared" si="2"/>
        <v>54419</v>
      </c>
      <c r="D27" s="176">
        <f t="shared" si="3"/>
        <v>48621</v>
      </c>
      <c r="E27" s="176">
        <f t="shared" si="4"/>
        <v>1310</v>
      </c>
      <c r="F27" s="176">
        <f t="shared" si="5"/>
        <v>812</v>
      </c>
      <c r="G27" s="176" t="s">
        <v>398</v>
      </c>
      <c r="H27" s="168">
        <f t="shared" si="6"/>
        <v>40383</v>
      </c>
      <c r="I27" s="168">
        <v>33986</v>
      </c>
      <c r="J27" s="168">
        <v>5518</v>
      </c>
      <c r="K27" s="168">
        <v>632</v>
      </c>
      <c r="L27" s="168">
        <v>247</v>
      </c>
      <c r="M27" s="176" t="s">
        <v>398</v>
      </c>
      <c r="N27" s="713" t="s">
        <v>329</v>
      </c>
      <c r="O27" s="708" t="s">
        <v>330</v>
      </c>
      <c r="P27" s="179" t="s">
        <v>27</v>
      </c>
      <c r="Q27" s="170">
        <f t="shared" si="7"/>
        <v>64779</v>
      </c>
      <c r="R27" s="168">
        <v>20433</v>
      </c>
      <c r="S27" s="168">
        <v>43103</v>
      </c>
      <c r="T27" s="168">
        <v>678</v>
      </c>
      <c r="U27" s="168">
        <v>565</v>
      </c>
      <c r="V27" s="176" t="s">
        <v>398</v>
      </c>
    </row>
    <row r="28" spans="1:24" s="159" customFormat="1" ht="21" customHeight="1">
      <c r="A28" s="708" t="s">
        <v>294</v>
      </c>
      <c r="B28" s="170">
        <f t="shared" si="1"/>
        <v>66135</v>
      </c>
      <c r="C28" s="176">
        <f t="shared" si="2"/>
        <v>24570</v>
      </c>
      <c r="D28" s="176">
        <f t="shared" si="3"/>
        <v>40599</v>
      </c>
      <c r="E28" s="176">
        <f t="shared" si="4"/>
        <v>509</v>
      </c>
      <c r="F28" s="176">
        <f t="shared" si="5"/>
        <v>457</v>
      </c>
      <c r="G28" s="176" t="s">
        <v>398</v>
      </c>
      <c r="H28" s="168">
        <f t="shared" si="6"/>
        <v>21612</v>
      </c>
      <c r="I28" s="168">
        <v>16748</v>
      </c>
      <c r="J28" s="168">
        <v>4541</v>
      </c>
      <c r="K28" s="168">
        <v>240</v>
      </c>
      <c r="L28" s="168">
        <v>83</v>
      </c>
      <c r="M28" s="176" t="s">
        <v>398</v>
      </c>
      <c r="N28" s="713" t="s">
        <v>331</v>
      </c>
      <c r="O28" s="708" t="s">
        <v>332</v>
      </c>
      <c r="P28" s="179" t="s">
        <v>28</v>
      </c>
      <c r="Q28" s="170">
        <f t="shared" si="7"/>
        <v>44523</v>
      </c>
      <c r="R28" s="168">
        <v>7822</v>
      </c>
      <c r="S28" s="168">
        <v>36058</v>
      </c>
      <c r="T28" s="168">
        <v>269</v>
      </c>
      <c r="U28" s="168">
        <v>374</v>
      </c>
      <c r="V28" s="176" t="s">
        <v>398</v>
      </c>
    </row>
    <row r="29" spans="1:24" s="159" customFormat="1" ht="21" customHeight="1">
      <c r="A29" s="708" t="s">
        <v>65</v>
      </c>
      <c r="B29" s="170">
        <f t="shared" si="1"/>
        <v>41866</v>
      </c>
      <c r="C29" s="176">
        <f t="shared" si="2"/>
        <v>8318</v>
      </c>
      <c r="D29" s="176">
        <f t="shared" si="3"/>
        <v>32925</v>
      </c>
      <c r="E29" s="176">
        <f t="shared" si="4"/>
        <v>195</v>
      </c>
      <c r="F29" s="176">
        <f t="shared" si="5"/>
        <v>428</v>
      </c>
      <c r="G29" s="176" t="s">
        <v>398</v>
      </c>
      <c r="H29" s="168">
        <f t="shared" si="6"/>
        <v>10182</v>
      </c>
      <c r="I29" s="168">
        <v>6387</v>
      </c>
      <c r="J29" s="168">
        <v>3662</v>
      </c>
      <c r="K29" s="168">
        <v>71</v>
      </c>
      <c r="L29" s="168">
        <v>62</v>
      </c>
      <c r="M29" s="176" t="s">
        <v>398</v>
      </c>
      <c r="N29" s="713" t="s">
        <v>333</v>
      </c>
      <c r="O29" s="708" t="s">
        <v>334</v>
      </c>
      <c r="P29" s="179" t="s">
        <v>333</v>
      </c>
      <c r="Q29" s="170">
        <f t="shared" si="7"/>
        <v>31684</v>
      </c>
      <c r="R29" s="168">
        <v>1931</v>
      </c>
      <c r="S29" s="168">
        <v>29263</v>
      </c>
      <c r="T29" s="168">
        <v>124</v>
      </c>
      <c r="U29" s="168">
        <v>366</v>
      </c>
      <c r="V29" s="176" t="s">
        <v>398</v>
      </c>
      <c r="X29" s="159">
        <v>1355951</v>
      </c>
    </row>
    <row r="30" spans="1:24" s="159" customFormat="1" ht="21" customHeight="1" thickBot="1">
      <c r="A30" s="708" t="s">
        <v>295</v>
      </c>
      <c r="B30" s="170">
        <f t="shared" si="1"/>
        <v>0</v>
      </c>
      <c r="C30" s="176">
        <f t="shared" si="2"/>
        <v>0</v>
      </c>
      <c r="D30" s="176">
        <f t="shared" si="3"/>
        <v>0</v>
      </c>
      <c r="E30" s="176">
        <f t="shared" si="4"/>
        <v>0</v>
      </c>
      <c r="F30" s="176">
        <f t="shared" si="5"/>
        <v>0</v>
      </c>
      <c r="G30" s="176" t="s">
        <v>398</v>
      </c>
      <c r="H30" s="168">
        <f t="shared" si="6"/>
        <v>0</v>
      </c>
      <c r="I30" s="180">
        <v>0</v>
      </c>
      <c r="J30" s="180">
        <v>0</v>
      </c>
      <c r="K30" s="180">
        <v>0</v>
      </c>
      <c r="L30" s="180">
        <v>0</v>
      </c>
      <c r="M30" s="176" t="s">
        <v>398</v>
      </c>
      <c r="N30" s="713" t="s">
        <v>950</v>
      </c>
      <c r="O30" s="703" t="s">
        <v>335</v>
      </c>
      <c r="P30" s="181" t="s">
        <v>29</v>
      </c>
      <c r="Q30" s="170">
        <v>0</v>
      </c>
      <c r="R30" s="176">
        <v>0</v>
      </c>
      <c r="S30" s="176">
        <v>0</v>
      </c>
      <c r="T30" s="176">
        <v>0</v>
      </c>
      <c r="U30" s="176">
        <v>0</v>
      </c>
      <c r="V30" s="176" t="s">
        <v>398</v>
      </c>
    </row>
    <row r="31" spans="1:24" s="184" customFormat="1" ht="11.1" customHeight="1">
      <c r="A31" s="182" t="s">
        <v>63</v>
      </c>
      <c r="B31" s="182"/>
      <c r="C31" s="182"/>
      <c r="D31" s="182"/>
      <c r="E31" s="182"/>
      <c r="F31" s="182"/>
      <c r="G31" s="182"/>
      <c r="H31" s="182"/>
      <c r="I31" s="183"/>
      <c r="K31" s="183"/>
      <c r="M31" s="182"/>
      <c r="N31" s="185" t="s">
        <v>30</v>
      </c>
      <c r="O31" s="182" t="s">
        <v>63</v>
      </c>
      <c r="P31" s="182"/>
      <c r="Q31" s="182"/>
      <c r="R31" s="182"/>
      <c r="S31" s="182"/>
      <c r="T31" s="182"/>
      <c r="U31" s="182"/>
      <c r="V31" s="185" t="s">
        <v>30</v>
      </c>
    </row>
    <row r="32" spans="1:24" s="187" customFormat="1" ht="11.1" customHeight="1">
      <c r="A32" s="186" t="s">
        <v>296</v>
      </c>
      <c r="F32" s="188"/>
      <c r="G32" s="189"/>
      <c r="I32" s="190"/>
      <c r="J32" s="191"/>
      <c r="K32" s="190"/>
      <c r="L32" s="192"/>
      <c r="M32" s="189"/>
      <c r="O32" s="193" t="s">
        <v>296</v>
      </c>
      <c r="P32" s="193"/>
      <c r="V32" s="194" t="s">
        <v>64</v>
      </c>
    </row>
    <row r="33" spans="1:18" s="187" customFormat="1" ht="11.1" customHeight="1">
      <c r="A33" s="186" t="s">
        <v>977</v>
      </c>
      <c r="B33" s="195"/>
      <c r="C33" s="195"/>
      <c r="D33" s="195"/>
      <c r="E33" s="195"/>
      <c r="F33" s="196"/>
      <c r="G33" s="197"/>
      <c r="H33" s="195"/>
      <c r="I33" s="198"/>
      <c r="J33" s="199"/>
      <c r="K33" s="198"/>
      <c r="L33" s="200"/>
      <c r="M33" s="189"/>
      <c r="N33" s="195"/>
      <c r="O33" s="186" t="s">
        <v>977</v>
      </c>
      <c r="P33" s="186"/>
      <c r="Q33" s="195"/>
      <c r="R33" s="195"/>
    </row>
    <row r="34" spans="1:18" s="159" customFormat="1">
      <c r="A34" s="784" t="s">
        <v>1903</v>
      </c>
      <c r="B34" s="201"/>
      <c r="C34" s="201"/>
      <c r="D34" s="201"/>
      <c r="E34" s="201"/>
      <c r="F34" s="202"/>
      <c r="G34" s="203"/>
      <c r="H34" s="201"/>
      <c r="I34" s="204"/>
      <c r="J34" s="205"/>
      <c r="K34" s="204"/>
      <c r="L34" s="206"/>
      <c r="M34" s="161"/>
      <c r="N34" s="201"/>
      <c r="O34" s="784" t="s">
        <v>1903</v>
      </c>
      <c r="P34" s="201"/>
      <c r="Q34" s="201"/>
      <c r="R34" s="201"/>
    </row>
    <row r="35" spans="1:18" s="159" customFormat="1">
      <c r="A35" s="201"/>
      <c r="B35" s="201"/>
      <c r="C35" s="201"/>
      <c r="D35" s="201"/>
      <c r="E35" s="201"/>
      <c r="F35" s="202"/>
      <c r="G35" s="203"/>
      <c r="H35" s="201"/>
      <c r="I35" s="204"/>
      <c r="J35" s="205"/>
      <c r="K35" s="204"/>
      <c r="L35" s="206"/>
      <c r="M35" s="161"/>
      <c r="N35" s="201"/>
      <c r="O35" s="201"/>
      <c r="P35" s="201"/>
      <c r="Q35" s="201"/>
      <c r="R35" s="201"/>
    </row>
    <row r="36" spans="1:18" s="159" customFormat="1">
      <c r="A36" s="201"/>
      <c r="B36" s="201"/>
      <c r="C36" s="201"/>
      <c r="D36" s="201"/>
      <c r="E36" s="201"/>
      <c r="F36" s="202"/>
      <c r="G36" s="203"/>
      <c r="H36" s="201"/>
      <c r="I36" s="204"/>
      <c r="J36" s="205"/>
      <c r="K36" s="204"/>
      <c r="L36" s="206"/>
      <c r="M36" s="161"/>
      <c r="N36" s="201"/>
      <c r="O36" s="201"/>
      <c r="P36" s="201"/>
      <c r="Q36" s="201"/>
      <c r="R36" s="201"/>
    </row>
    <row r="37" spans="1:18" s="159" customFormat="1">
      <c r="A37" s="201"/>
      <c r="B37" s="201"/>
      <c r="C37" s="201"/>
      <c r="D37" s="201"/>
      <c r="E37" s="201"/>
      <c r="F37" s="202"/>
      <c r="G37" s="203"/>
      <c r="H37" s="201"/>
      <c r="I37" s="204"/>
      <c r="J37" s="205"/>
      <c r="K37" s="204"/>
      <c r="L37" s="206"/>
      <c r="M37" s="161"/>
      <c r="N37" s="201"/>
      <c r="O37" s="201"/>
      <c r="P37" s="201"/>
      <c r="Q37" s="201"/>
      <c r="R37" s="201"/>
    </row>
    <row r="38" spans="1:18" s="159" customFormat="1">
      <c r="A38" s="201"/>
      <c r="B38" s="201"/>
      <c r="C38" s="201"/>
      <c r="D38" s="201"/>
      <c r="E38" s="201"/>
      <c r="F38" s="202"/>
      <c r="G38" s="203"/>
      <c r="H38" s="201"/>
      <c r="I38" s="204"/>
      <c r="J38" s="205"/>
      <c r="K38" s="204"/>
      <c r="L38" s="206"/>
      <c r="M38" s="161"/>
      <c r="N38" s="201"/>
      <c r="O38" s="201"/>
      <c r="P38" s="201"/>
      <c r="Q38" s="201"/>
      <c r="R38" s="201"/>
    </row>
    <row r="39" spans="1:18" s="159" customFormat="1">
      <c r="A39" s="201"/>
      <c r="B39" s="201"/>
      <c r="C39" s="201"/>
      <c r="D39" s="201"/>
      <c r="E39" s="201"/>
      <c r="F39" s="202"/>
      <c r="G39" s="203"/>
      <c r="H39" s="201"/>
      <c r="I39" s="204"/>
      <c r="J39" s="205"/>
      <c r="K39" s="204"/>
      <c r="L39" s="206"/>
      <c r="M39" s="161"/>
      <c r="N39" s="201"/>
      <c r="O39" s="201"/>
      <c r="P39" s="201"/>
      <c r="Q39" s="201"/>
      <c r="R39" s="201"/>
    </row>
    <row r="40" spans="1:18" s="159" customFormat="1">
      <c r="A40" s="201"/>
      <c r="B40" s="201"/>
      <c r="C40" s="201"/>
      <c r="D40" s="201"/>
      <c r="E40" s="201"/>
      <c r="F40" s="202"/>
      <c r="G40" s="203"/>
      <c r="H40" s="201"/>
      <c r="I40" s="204"/>
      <c r="J40" s="205"/>
      <c r="K40" s="204"/>
      <c r="L40" s="206"/>
      <c r="M40" s="161"/>
      <c r="N40" s="201"/>
      <c r="O40" s="201"/>
      <c r="P40" s="201"/>
      <c r="Q40" s="201"/>
      <c r="R40" s="201"/>
    </row>
    <row r="41" spans="1:18" s="159" customFormat="1">
      <c r="A41" s="201"/>
      <c r="B41" s="201"/>
      <c r="C41" s="201"/>
      <c r="D41" s="201"/>
      <c r="E41" s="201"/>
      <c r="F41" s="202"/>
      <c r="G41" s="203"/>
      <c r="H41" s="201"/>
      <c r="I41" s="204"/>
      <c r="J41" s="205"/>
      <c r="K41" s="204"/>
      <c r="L41" s="206"/>
      <c r="M41" s="161"/>
      <c r="N41" s="201"/>
      <c r="O41" s="201"/>
      <c r="P41" s="201"/>
      <c r="Q41" s="201"/>
      <c r="R41" s="201"/>
    </row>
    <row r="42" spans="1:18" s="159" customFormat="1">
      <c r="A42" s="201"/>
      <c r="B42" s="201"/>
      <c r="C42" s="201"/>
      <c r="D42" s="201"/>
      <c r="E42" s="201"/>
      <c r="F42" s="202"/>
      <c r="G42" s="203"/>
      <c r="H42" s="201"/>
      <c r="I42" s="204"/>
      <c r="J42" s="205"/>
      <c r="K42" s="204"/>
      <c r="L42" s="206"/>
      <c r="M42" s="161"/>
      <c r="N42" s="201"/>
      <c r="O42" s="201"/>
      <c r="P42" s="201"/>
      <c r="Q42" s="201"/>
      <c r="R42" s="201"/>
    </row>
    <row r="43" spans="1:18" s="159" customFormat="1">
      <c r="A43" s="201"/>
      <c r="B43" s="201"/>
      <c r="C43" s="201"/>
      <c r="D43" s="201"/>
      <c r="E43" s="201"/>
      <c r="F43" s="202"/>
      <c r="G43" s="203"/>
      <c r="H43" s="201"/>
      <c r="I43" s="204"/>
      <c r="J43" s="205"/>
      <c r="K43" s="204"/>
      <c r="L43" s="206"/>
      <c r="M43" s="161"/>
      <c r="N43" s="201"/>
      <c r="O43" s="201"/>
      <c r="P43" s="201"/>
      <c r="Q43" s="201"/>
      <c r="R43" s="201"/>
    </row>
    <row r="44" spans="1:18" s="159" customFormat="1">
      <c r="A44" s="201"/>
      <c r="B44" s="201"/>
      <c r="C44" s="201"/>
      <c r="D44" s="201"/>
      <c r="E44" s="201"/>
      <c r="F44" s="202"/>
      <c r="G44" s="203"/>
      <c r="H44" s="201"/>
      <c r="I44" s="204"/>
      <c r="J44" s="205"/>
      <c r="K44" s="204"/>
      <c r="L44" s="206"/>
      <c r="M44" s="161"/>
      <c r="N44" s="201"/>
      <c r="O44" s="201"/>
      <c r="P44" s="201"/>
      <c r="Q44" s="201"/>
      <c r="R44" s="201"/>
    </row>
    <row r="45" spans="1:18" s="159" customFormat="1">
      <c r="A45" s="201"/>
      <c r="B45" s="201"/>
      <c r="C45" s="201"/>
      <c r="D45" s="201"/>
      <c r="E45" s="201"/>
      <c r="F45" s="202"/>
      <c r="G45" s="203"/>
      <c r="H45" s="201"/>
      <c r="I45" s="204"/>
      <c r="J45" s="205"/>
      <c r="K45" s="204"/>
      <c r="L45" s="206"/>
      <c r="M45" s="161"/>
      <c r="N45" s="201"/>
      <c r="O45" s="201"/>
      <c r="P45" s="201"/>
      <c r="Q45" s="201"/>
      <c r="R45" s="201"/>
    </row>
    <row r="46" spans="1:18" s="159" customFormat="1">
      <c r="A46" s="201"/>
      <c r="B46" s="201"/>
      <c r="C46" s="201"/>
      <c r="D46" s="201"/>
      <c r="E46" s="201"/>
      <c r="F46" s="202"/>
      <c r="G46" s="203"/>
      <c r="H46" s="201"/>
      <c r="I46" s="204"/>
      <c r="J46" s="205"/>
      <c r="K46" s="204"/>
      <c r="L46" s="206"/>
      <c r="M46" s="161"/>
      <c r="N46" s="201"/>
      <c r="O46" s="201"/>
      <c r="P46" s="201"/>
      <c r="Q46" s="201"/>
      <c r="R46" s="201"/>
    </row>
    <row r="47" spans="1:18" s="159" customFormat="1">
      <c r="A47" s="201"/>
      <c r="B47" s="201"/>
      <c r="C47" s="201"/>
      <c r="D47" s="201"/>
      <c r="E47" s="201"/>
      <c r="F47" s="202"/>
      <c r="G47" s="203"/>
      <c r="H47" s="201"/>
      <c r="I47" s="204"/>
      <c r="J47" s="205"/>
      <c r="K47" s="204"/>
      <c r="L47" s="206"/>
      <c r="M47" s="161"/>
      <c r="N47" s="201"/>
      <c r="O47" s="201"/>
      <c r="P47" s="201"/>
      <c r="Q47" s="201"/>
      <c r="R47" s="201"/>
    </row>
    <row r="48" spans="1:18" s="159" customFormat="1">
      <c r="A48" s="201"/>
      <c r="B48" s="201"/>
      <c r="C48" s="201"/>
      <c r="D48" s="201"/>
      <c r="E48" s="201"/>
      <c r="F48" s="202"/>
      <c r="G48" s="203"/>
      <c r="H48" s="201"/>
      <c r="I48" s="204"/>
      <c r="J48" s="205"/>
      <c r="K48" s="204"/>
      <c r="L48" s="206"/>
      <c r="M48" s="161"/>
      <c r="N48" s="201"/>
      <c r="O48" s="201"/>
      <c r="P48" s="201"/>
      <c r="Q48" s="201"/>
      <c r="R48" s="201"/>
    </row>
    <row r="49" spans="1:18" s="159" customFormat="1">
      <c r="A49" s="201"/>
      <c r="B49" s="201"/>
      <c r="C49" s="201"/>
      <c r="D49" s="201"/>
      <c r="E49" s="201"/>
      <c r="F49" s="202"/>
      <c r="G49" s="203"/>
      <c r="H49" s="201"/>
      <c r="I49" s="204"/>
      <c r="J49" s="205"/>
      <c r="K49" s="204"/>
      <c r="L49" s="206"/>
      <c r="M49" s="161"/>
      <c r="N49" s="201"/>
      <c r="O49" s="201"/>
      <c r="P49" s="201"/>
      <c r="Q49" s="201"/>
      <c r="R49" s="201"/>
    </row>
    <row r="50" spans="1:18" s="159" customFormat="1">
      <c r="A50" s="201"/>
      <c r="B50" s="201"/>
      <c r="C50" s="201"/>
      <c r="D50" s="201"/>
      <c r="E50" s="201"/>
      <c r="F50" s="202"/>
      <c r="G50" s="203"/>
      <c r="H50" s="201"/>
      <c r="I50" s="204"/>
      <c r="J50" s="205"/>
      <c r="K50" s="204"/>
      <c r="L50" s="206"/>
      <c r="M50" s="161"/>
      <c r="N50" s="201"/>
      <c r="O50" s="201"/>
      <c r="P50" s="201"/>
      <c r="Q50" s="201"/>
      <c r="R50" s="201"/>
    </row>
    <row r="51" spans="1:18" s="159" customFormat="1">
      <c r="A51" s="201"/>
      <c r="B51" s="201"/>
      <c r="C51" s="201"/>
      <c r="D51" s="201"/>
      <c r="E51" s="201"/>
      <c r="F51" s="202"/>
      <c r="G51" s="203"/>
      <c r="H51" s="201"/>
      <c r="I51" s="204"/>
      <c r="J51" s="205"/>
      <c r="K51" s="204"/>
      <c r="L51" s="206"/>
      <c r="M51" s="161"/>
      <c r="N51" s="201"/>
      <c r="O51" s="201"/>
      <c r="P51" s="201"/>
      <c r="Q51" s="201"/>
      <c r="R51" s="201"/>
    </row>
    <row r="52" spans="1:18" s="159" customFormat="1">
      <c r="A52" s="201"/>
      <c r="B52" s="201"/>
      <c r="C52" s="201"/>
      <c r="D52" s="201"/>
      <c r="E52" s="201"/>
      <c r="F52" s="202"/>
      <c r="G52" s="203"/>
      <c r="H52" s="201"/>
      <c r="I52" s="204"/>
      <c r="J52" s="205"/>
      <c r="K52" s="204"/>
      <c r="L52" s="206"/>
      <c r="M52" s="161"/>
      <c r="N52" s="201"/>
      <c r="O52" s="201"/>
      <c r="P52" s="201"/>
      <c r="Q52" s="201"/>
      <c r="R52" s="201"/>
    </row>
    <row r="53" spans="1:18" s="159" customFormat="1">
      <c r="A53" s="201"/>
      <c r="B53" s="201"/>
      <c r="C53" s="201"/>
      <c r="D53" s="201"/>
      <c r="E53" s="201"/>
      <c r="F53" s="202"/>
      <c r="G53" s="203"/>
      <c r="H53" s="201"/>
      <c r="I53" s="204"/>
      <c r="J53" s="205"/>
      <c r="K53" s="204"/>
      <c r="L53" s="206"/>
      <c r="M53" s="161"/>
      <c r="N53" s="201"/>
      <c r="O53" s="201"/>
      <c r="P53" s="201"/>
      <c r="Q53" s="201"/>
      <c r="R53" s="201"/>
    </row>
    <row r="54" spans="1:18" s="159" customFormat="1">
      <c r="A54" s="201"/>
      <c r="B54" s="201"/>
      <c r="C54" s="201"/>
      <c r="D54" s="201"/>
      <c r="E54" s="201"/>
      <c r="F54" s="202"/>
      <c r="G54" s="203"/>
      <c r="H54" s="201"/>
      <c r="I54" s="204"/>
      <c r="J54" s="205"/>
      <c r="K54" s="204"/>
      <c r="L54" s="206"/>
      <c r="M54" s="161"/>
      <c r="N54" s="201"/>
      <c r="O54" s="201"/>
      <c r="P54" s="201"/>
      <c r="Q54" s="201"/>
      <c r="R54" s="201"/>
    </row>
    <row r="55" spans="1:18" s="159" customFormat="1">
      <c r="A55" s="201"/>
      <c r="B55" s="201"/>
      <c r="C55" s="201"/>
      <c r="D55" s="201"/>
      <c r="E55" s="201"/>
      <c r="F55" s="202"/>
      <c r="G55" s="203"/>
      <c r="H55" s="201"/>
      <c r="I55" s="204"/>
      <c r="J55" s="205"/>
      <c r="K55" s="204"/>
      <c r="L55" s="206"/>
      <c r="M55" s="161"/>
      <c r="N55" s="201"/>
      <c r="O55" s="201"/>
      <c r="P55" s="201"/>
      <c r="Q55" s="201"/>
      <c r="R55" s="201"/>
    </row>
    <row r="56" spans="1:18" s="159" customFormat="1">
      <c r="A56" s="201"/>
      <c r="B56" s="201"/>
      <c r="C56" s="201"/>
      <c r="D56" s="201"/>
      <c r="E56" s="201"/>
      <c r="F56" s="202"/>
      <c r="G56" s="203"/>
      <c r="H56" s="201"/>
      <c r="I56" s="204"/>
      <c r="J56" s="205"/>
      <c r="K56" s="204"/>
      <c r="L56" s="206"/>
      <c r="M56" s="161"/>
      <c r="N56" s="201"/>
      <c r="O56" s="201"/>
      <c r="P56" s="201"/>
      <c r="Q56" s="201"/>
      <c r="R56" s="201"/>
    </row>
    <row r="57" spans="1:18" s="159" customFormat="1">
      <c r="A57" s="201"/>
      <c r="B57" s="201"/>
      <c r="C57" s="201"/>
      <c r="D57" s="201"/>
      <c r="E57" s="201"/>
      <c r="F57" s="202"/>
      <c r="G57" s="203"/>
      <c r="H57" s="201"/>
      <c r="I57" s="204"/>
      <c r="J57" s="205"/>
      <c r="K57" s="204"/>
      <c r="L57" s="206"/>
      <c r="M57" s="161"/>
      <c r="N57" s="201"/>
      <c r="O57" s="201"/>
      <c r="P57" s="201"/>
      <c r="Q57" s="201"/>
      <c r="R57" s="201"/>
    </row>
    <row r="58" spans="1:18" s="159" customFormat="1">
      <c r="A58" s="201"/>
      <c r="B58" s="201"/>
      <c r="C58" s="201"/>
      <c r="D58" s="201"/>
      <c r="E58" s="201"/>
      <c r="F58" s="202"/>
      <c r="G58" s="203"/>
      <c r="H58" s="201"/>
      <c r="I58" s="204"/>
      <c r="J58" s="205"/>
      <c r="K58" s="204"/>
      <c r="L58" s="206"/>
      <c r="M58" s="161"/>
      <c r="N58" s="201"/>
      <c r="O58" s="201"/>
      <c r="P58" s="201"/>
      <c r="Q58" s="201"/>
      <c r="R58" s="201"/>
    </row>
    <row r="59" spans="1:18" s="159" customFormat="1">
      <c r="A59" s="201"/>
      <c r="B59" s="201"/>
      <c r="C59" s="201"/>
      <c r="D59" s="201"/>
      <c r="E59" s="201"/>
      <c r="F59" s="202"/>
      <c r="G59" s="203"/>
      <c r="H59" s="201"/>
      <c r="I59" s="204"/>
      <c r="J59" s="205"/>
      <c r="K59" s="204"/>
      <c r="L59" s="206"/>
      <c r="M59" s="161"/>
      <c r="N59" s="201"/>
      <c r="O59" s="201"/>
      <c r="P59" s="201"/>
      <c r="Q59" s="201"/>
      <c r="R59" s="201"/>
    </row>
    <row r="60" spans="1:18" s="159" customFormat="1">
      <c r="A60" s="201"/>
      <c r="B60" s="201"/>
      <c r="C60" s="201"/>
      <c r="D60" s="201"/>
      <c r="E60" s="201"/>
      <c r="F60" s="202"/>
      <c r="G60" s="203"/>
      <c r="H60" s="201"/>
      <c r="I60" s="204"/>
      <c r="J60" s="205"/>
      <c r="K60" s="204"/>
      <c r="L60" s="206"/>
      <c r="M60" s="161"/>
      <c r="N60" s="201"/>
      <c r="O60" s="201"/>
      <c r="P60" s="201"/>
      <c r="Q60" s="201"/>
      <c r="R60" s="201"/>
    </row>
    <row r="61" spans="1:18" s="159" customFormat="1">
      <c r="A61" s="201"/>
      <c r="B61" s="201"/>
      <c r="C61" s="201"/>
      <c r="D61" s="201"/>
      <c r="E61" s="201"/>
      <c r="F61" s="202"/>
      <c r="G61" s="203"/>
      <c r="H61" s="201"/>
      <c r="I61" s="204"/>
      <c r="J61" s="205"/>
      <c r="K61" s="204"/>
      <c r="L61" s="206"/>
      <c r="M61" s="161"/>
      <c r="N61" s="201"/>
      <c r="O61" s="201"/>
      <c r="P61" s="201"/>
      <c r="Q61" s="201"/>
      <c r="R61" s="201"/>
    </row>
    <row r="62" spans="1:18" s="159" customFormat="1">
      <c r="A62" s="201"/>
      <c r="B62" s="201"/>
      <c r="C62" s="201"/>
      <c r="D62" s="201"/>
      <c r="E62" s="201"/>
      <c r="F62" s="202"/>
      <c r="G62" s="203"/>
      <c r="H62" s="201"/>
      <c r="I62" s="204"/>
      <c r="J62" s="205"/>
      <c r="K62" s="204"/>
      <c r="L62" s="206"/>
      <c r="M62" s="161"/>
      <c r="N62" s="201"/>
      <c r="O62" s="201"/>
      <c r="P62" s="201"/>
      <c r="Q62" s="201"/>
      <c r="R62" s="201"/>
    </row>
    <row r="63" spans="1:18" s="159" customFormat="1">
      <c r="A63" s="201"/>
      <c r="B63" s="201"/>
      <c r="C63" s="201"/>
      <c r="D63" s="201"/>
      <c r="E63" s="201"/>
      <c r="F63" s="202"/>
      <c r="G63" s="203"/>
      <c r="H63" s="201"/>
      <c r="I63" s="204"/>
      <c r="J63" s="205"/>
      <c r="K63" s="204"/>
      <c r="L63" s="206"/>
      <c r="M63" s="161"/>
      <c r="N63" s="201"/>
      <c r="O63" s="201"/>
      <c r="P63" s="201"/>
      <c r="Q63" s="201"/>
      <c r="R63" s="201"/>
    </row>
    <row r="64" spans="1:18" s="159" customFormat="1">
      <c r="A64" s="201"/>
      <c r="B64" s="201"/>
      <c r="C64" s="201"/>
      <c r="D64" s="201"/>
      <c r="E64" s="201"/>
      <c r="F64" s="202"/>
      <c r="G64" s="203"/>
      <c r="H64" s="201"/>
      <c r="I64" s="204"/>
      <c r="J64" s="205"/>
      <c r="K64" s="204"/>
      <c r="L64" s="206"/>
      <c r="M64" s="161"/>
      <c r="N64" s="201"/>
      <c r="O64" s="201"/>
      <c r="P64" s="201"/>
      <c r="Q64" s="201"/>
      <c r="R64" s="201"/>
    </row>
    <row r="65" spans="1:18" s="159" customFormat="1">
      <c r="A65" s="201"/>
      <c r="B65" s="201"/>
      <c r="C65" s="201"/>
      <c r="D65" s="201"/>
      <c r="E65" s="201"/>
      <c r="F65" s="202"/>
      <c r="G65" s="203"/>
      <c r="H65" s="201"/>
      <c r="I65" s="204"/>
      <c r="J65" s="205"/>
      <c r="K65" s="204"/>
      <c r="L65" s="206"/>
      <c r="M65" s="161"/>
      <c r="N65" s="201"/>
      <c r="O65" s="201"/>
      <c r="P65" s="201"/>
      <c r="Q65" s="201"/>
      <c r="R65" s="201"/>
    </row>
    <row r="66" spans="1:18" s="159" customFormat="1">
      <c r="A66" s="201"/>
      <c r="B66" s="201"/>
      <c r="C66" s="201"/>
      <c r="D66" s="201"/>
      <c r="E66" s="201"/>
      <c r="F66" s="202"/>
      <c r="G66" s="203"/>
      <c r="H66" s="201"/>
      <c r="I66" s="204"/>
      <c r="J66" s="205"/>
      <c r="K66" s="204"/>
      <c r="L66" s="206"/>
      <c r="M66" s="161"/>
      <c r="N66" s="201"/>
      <c r="O66" s="201"/>
      <c r="P66" s="201"/>
      <c r="Q66" s="201"/>
      <c r="R66" s="201"/>
    </row>
    <row r="67" spans="1:18" s="159" customFormat="1">
      <c r="A67" s="201"/>
      <c r="B67" s="201"/>
      <c r="C67" s="201"/>
      <c r="D67" s="201"/>
      <c r="E67" s="201"/>
      <c r="F67" s="202"/>
      <c r="G67" s="203"/>
      <c r="H67" s="201"/>
      <c r="I67" s="204"/>
      <c r="J67" s="205"/>
      <c r="K67" s="204"/>
      <c r="L67" s="206"/>
      <c r="M67" s="161"/>
      <c r="N67" s="201"/>
      <c r="O67" s="201"/>
      <c r="P67" s="201"/>
      <c r="Q67" s="201"/>
      <c r="R67" s="201"/>
    </row>
    <row r="68" spans="1:18" s="159" customFormat="1">
      <c r="A68" s="201"/>
      <c r="B68" s="201"/>
      <c r="C68" s="201"/>
      <c r="D68" s="201"/>
      <c r="E68" s="201"/>
      <c r="F68" s="202"/>
      <c r="G68" s="203"/>
      <c r="H68" s="201"/>
      <c r="I68" s="204"/>
      <c r="J68" s="205"/>
      <c r="K68" s="204"/>
      <c r="L68" s="206"/>
      <c r="M68" s="161"/>
      <c r="N68" s="201"/>
      <c r="O68" s="201"/>
      <c r="P68" s="201"/>
      <c r="Q68" s="201"/>
      <c r="R68" s="201"/>
    </row>
    <row r="69" spans="1:18" s="159" customFormat="1">
      <c r="A69" s="201"/>
      <c r="B69" s="201"/>
      <c r="C69" s="201"/>
      <c r="D69" s="201"/>
      <c r="E69" s="201"/>
      <c r="F69" s="202"/>
      <c r="G69" s="203"/>
      <c r="H69" s="201"/>
      <c r="I69" s="204"/>
      <c r="J69" s="205"/>
      <c r="K69" s="204"/>
      <c r="L69" s="206"/>
      <c r="M69" s="161"/>
      <c r="N69" s="201"/>
      <c r="O69" s="201"/>
      <c r="P69" s="201"/>
      <c r="Q69" s="201"/>
      <c r="R69" s="201"/>
    </row>
    <row r="70" spans="1:18" s="159" customFormat="1">
      <c r="A70" s="201"/>
      <c r="B70" s="201"/>
      <c r="C70" s="201"/>
      <c r="D70" s="201"/>
      <c r="E70" s="201"/>
      <c r="F70" s="202"/>
      <c r="G70" s="203"/>
      <c r="H70" s="201"/>
      <c r="I70" s="204"/>
      <c r="J70" s="205"/>
      <c r="K70" s="204"/>
      <c r="L70" s="206"/>
      <c r="M70" s="161"/>
      <c r="N70" s="201"/>
      <c r="O70" s="201"/>
      <c r="P70" s="201"/>
      <c r="Q70" s="201"/>
      <c r="R70" s="201"/>
    </row>
    <row r="71" spans="1:18" s="159" customFormat="1">
      <c r="A71" s="201"/>
      <c r="B71" s="201"/>
      <c r="C71" s="201"/>
      <c r="D71" s="201"/>
      <c r="E71" s="201"/>
      <c r="F71" s="202"/>
      <c r="G71" s="203"/>
      <c r="H71" s="201"/>
      <c r="I71" s="204"/>
      <c r="J71" s="205"/>
      <c r="K71" s="204"/>
      <c r="L71" s="206"/>
      <c r="M71" s="161"/>
      <c r="N71" s="201"/>
      <c r="O71" s="201"/>
      <c r="P71" s="201"/>
      <c r="Q71" s="201"/>
      <c r="R71" s="201"/>
    </row>
    <row r="72" spans="1:18" s="159" customFormat="1">
      <c r="A72" s="201"/>
      <c r="B72" s="201"/>
      <c r="C72" s="201"/>
      <c r="D72" s="201"/>
      <c r="E72" s="201"/>
      <c r="F72" s="202"/>
      <c r="G72" s="203"/>
      <c r="H72" s="201"/>
      <c r="I72" s="204"/>
      <c r="J72" s="205"/>
      <c r="K72" s="204"/>
      <c r="L72" s="206"/>
      <c r="M72" s="161"/>
      <c r="N72" s="201"/>
      <c r="O72" s="201"/>
      <c r="P72" s="201"/>
      <c r="Q72" s="201"/>
      <c r="R72" s="201"/>
    </row>
    <row r="73" spans="1:18" s="159" customFormat="1">
      <c r="A73" s="201"/>
      <c r="B73" s="201"/>
      <c r="C73" s="201"/>
      <c r="D73" s="201"/>
      <c r="E73" s="201"/>
      <c r="F73" s="202"/>
      <c r="G73" s="203"/>
      <c r="H73" s="201"/>
      <c r="I73" s="204"/>
      <c r="J73" s="205"/>
      <c r="K73" s="204"/>
      <c r="L73" s="206"/>
      <c r="M73" s="161"/>
      <c r="N73" s="201"/>
      <c r="O73" s="201"/>
      <c r="P73" s="201"/>
      <c r="Q73" s="201"/>
      <c r="R73" s="201"/>
    </row>
    <row r="74" spans="1:18" s="159" customFormat="1">
      <c r="A74" s="201"/>
      <c r="B74" s="201"/>
      <c r="C74" s="201"/>
      <c r="D74" s="201"/>
      <c r="E74" s="201"/>
      <c r="F74" s="202"/>
      <c r="G74" s="203"/>
      <c r="H74" s="201"/>
      <c r="I74" s="204"/>
      <c r="J74" s="205"/>
      <c r="K74" s="204"/>
      <c r="L74" s="206"/>
      <c r="M74" s="161"/>
      <c r="N74" s="201"/>
      <c r="O74" s="201"/>
      <c r="P74" s="201"/>
      <c r="Q74" s="201"/>
      <c r="R74" s="201"/>
    </row>
    <row r="75" spans="1:18" s="159" customFormat="1">
      <c r="A75" s="201"/>
      <c r="B75" s="201"/>
      <c r="C75" s="201"/>
      <c r="D75" s="201"/>
      <c r="E75" s="201"/>
      <c r="F75" s="202"/>
      <c r="G75" s="203"/>
      <c r="H75" s="201"/>
      <c r="I75" s="204"/>
      <c r="J75" s="205"/>
      <c r="K75" s="204"/>
      <c r="L75" s="206"/>
      <c r="M75" s="161"/>
      <c r="N75" s="201"/>
      <c r="O75" s="201"/>
      <c r="P75" s="201"/>
      <c r="Q75" s="201"/>
      <c r="R75" s="201"/>
    </row>
    <row r="76" spans="1:18" s="159" customFormat="1">
      <c r="A76" s="201"/>
      <c r="B76" s="201"/>
      <c r="C76" s="201"/>
      <c r="D76" s="201"/>
      <c r="E76" s="201"/>
      <c r="F76" s="202"/>
      <c r="G76" s="203"/>
      <c r="H76" s="201"/>
      <c r="I76" s="204"/>
      <c r="J76" s="205"/>
      <c r="K76" s="204"/>
      <c r="L76" s="206"/>
      <c r="M76" s="161"/>
      <c r="N76" s="201"/>
      <c r="O76" s="201"/>
      <c r="P76" s="201"/>
      <c r="Q76" s="201"/>
      <c r="R76" s="201"/>
    </row>
    <row r="77" spans="1:18" s="159" customFormat="1">
      <c r="A77" s="201"/>
      <c r="B77" s="201"/>
      <c r="C77" s="201"/>
      <c r="D77" s="201"/>
      <c r="E77" s="201"/>
      <c r="F77" s="202"/>
      <c r="G77" s="203"/>
      <c r="H77" s="201"/>
      <c r="I77" s="204"/>
      <c r="J77" s="205"/>
      <c r="K77" s="204"/>
      <c r="L77" s="206"/>
      <c r="M77" s="161"/>
      <c r="N77" s="201"/>
      <c r="O77" s="201"/>
      <c r="P77" s="201"/>
      <c r="Q77" s="201"/>
      <c r="R77" s="201"/>
    </row>
    <row r="78" spans="1:18" s="159" customFormat="1">
      <c r="A78" s="201"/>
      <c r="B78" s="201"/>
      <c r="C78" s="201"/>
      <c r="D78" s="201"/>
      <c r="E78" s="201"/>
      <c r="F78" s="202"/>
      <c r="G78" s="203"/>
      <c r="H78" s="201"/>
      <c r="I78" s="204"/>
      <c r="J78" s="205"/>
      <c r="K78" s="204"/>
      <c r="L78" s="206"/>
      <c r="M78" s="161"/>
      <c r="N78" s="201"/>
      <c r="O78" s="201"/>
      <c r="P78" s="201"/>
      <c r="Q78" s="201"/>
      <c r="R78" s="201"/>
    </row>
    <row r="79" spans="1:18" s="159" customFormat="1">
      <c r="A79" s="201"/>
      <c r="B79" s="201"/>
      <c r="C79" s="201"/>
      <c r="D79" s="201"/>
      <c r="E79" s="201"/>
      <c r="F79" s="202"/>
      <c r="G79" s="203"/>
      <c r="H79" s="201"/>
      <c r="I79" s="204"/>
      <c r="J79" s="205"/>
      <c r="K79" s="204"/>
      <c r="L79" s="206"/>
      <c r="M79" s="161"/>
      <c r="N79" s="201"/>
      <c r="O79" s="201"/>
      <c r="P79" s="201"/>
      <c r="Q79" s="201"/>
      <c r="R79" s="201"/>
    </row>
    <row r="80" spans="1:18" s="159" customFormat="1">
      <c r="A80" s="201"/>
      <c r="B80" s="201"/>
      <c r="C80" s="201"/>
      <c r="D80" s="201"/>
      <c r="E80" s="201"/>
      <c r="F80" s="202"/>
      <c r="G80" s="203"/>
      <c r="H80" s="201"/>
      <c r="I80" s="204"/>
      <c r="J80" s="205"/>
      <c r="K80" s="204"/>
      <c r="L80" s="206"/>
      <c r="M80" s="161"/>
      <c r="N80" s="201"/>
      <c r="O80" s="201"/>
      <c r="P80" s="201"/>
      <c r="Q80" s="201"/>
      <c r="R80" s="201"/>
    </row>
    <row r="81" spans="1:18" s="159" customFormat="1">
      <c r="A81" s="201"/>
      <c r="B81" s="201"/>
      <c r="C81" s="201"/>
      <c r="D81" s="201"/>
      <c r="E81" s="201"/>
      <c r="F81" s="202"/>
      <c r="G81" s="203"/>
      <c r="H81" s="201"/>
      <c r="I81" s="204"/>
      <c r="J81" s="205"/>
      <c r="K81" s="204"/>
      <c r="L81" s="206"/>
      <c r="M81" s="161"/>
      <c r="N81" s="201"/>
      <c r="O81" s="201"/>
      <c r="P81" s="201"/>
      <c r="Q81" s="201"/>
      <c r="R81" s="201"/>
    </row>
    <row r="82" spans="1:18" s="159" customFormat="1">
      <c r="A82" s="201"/>
      <c r="B82" s="201"/>
      <c r="C82" s="201"/>
      <c r="D82" s="201"/>
      <c r="E82" s="201"/>
      <c r="F82" s="202"/>
      <c r="G82" s="203"/>
      <c r="H82" s="201"/>
      <c r="I82" s="204"/>
      <c r="J82" s="205"/>
      <c r="K82" s="204"/>
      <c r="L82" s="206"/>
      <c r="M82" s="161"/>
      <c r="N82" s="201"/>
      <c r="O82" s="201"/>
      <c r="P82" s="201"/>
      <c r="Q82" s="201"/>
      <c r="R82" s="201"/>
    </row>
    <row r="83" spans="1:18" s="159" customFormat="1">
      <c r="A83" s="201"/>
      <c r="B83" s="201"/>
      <c r="C83" s="201"/>
      <c r="D83" s="201"/>
      <c r="E83" s="201"/>
      <c r="F83" s="202"/>
      <c r="G83" s="203"/>
      <c r="H83" s="201"/>
      <c r="I83" s="204"/>
      <c r="J83" s="205"/>
      <c r="K83" s="204"/>
      <c r="L83" s="206"/>
      <c r="M83" s="161"/>
      <c r="N83" s="201"/>
      <c r="O83" s="201"/>
      <c r="P83" s="201"/>
      <c r="Q83" s="201"/>
      <c r="R83" s="201"/>
    </row>
    <row r="84" spans="1:18" s="159" customFormat="1">
      <c r="A84" s="201"/>
      <c r="B84" s="201"/>
      <c r="C84" s="201"/>
      <c r="D84" s="201"/>
      <c r="E84" s="201"/>
      <c r="F84" s="202"/>
      <c r="G84" s="203"/>
      <c r="H84" s="201"/>
      <c r="I84" s="204"/>
      <c r="J84" s="205"/>
      <c r="K84" s="204"/>
      <c r="L84" s="206"/>
      <c r="M84" s="161"/>
      <c r="N84" s="201"/>
      <c r="O84" s="201"/>
      <c r="P84" s="201"/>
      <c r="Q84" s="201"/>
      <c r="R84" s="201"/>
    </row>
    <row r="85" spans="1:18" s="159" customFormat="1">
      <c r="A85" s="201"/>
      <c r="B85" s="201"/>
      <c r="C85" s="201"/>
      <c r="D85" s="201"/>
      <c r="E85" s="201"/>
      <c r="F85" s="202"/>
      <c r="G85" s="203"/>
      <c r="H85" s="201"/>
      <c r="I85" s="204"/>
      <c r="J85" s="205"/>
      <c r="K85" s="204"/>
      <c r="L85" s="206"/>
      <c r="M85" s="161"/>
      <c r="N85" s="201"/>
      <c r="O85" s="201"/>
      <c r="P85" s="201"/>
      <c r="Q85" s="201"/>
      <c r="R85" s="201"/>
    </row>
    <row r="86" spans="1:18" s="159" customFormat="1">
      <c r="A86" s="201"/>
      <c r="B86" s="201"/>
      <c r="C86" s="201"/>
      <c r="D86" s="201"/>
      <c r="E86" s="201"/>
      <c r="F86" s="202"/>
      <c r="G86" s="203"/>
      <c r="H86" s="201"/>
      <c r="I86" s="204"/>
      <c r="J86" s="205"/>
      <c r="K86" s="204"/>
      <c r="L86" s="206"/>
      <c r="M86" s="161"/>
      <c r="N86" s="201"/>
      <c r="O86" s="201"/>
      <c r="P86" s="201"/>
      <c r="Q86" s="201"/>
      <c r="R86" s="201"/>
    </row>
    <row r="87" spans="1:18" s="159" customFormat="1">
      <c r="A87" s="201"/>
      <c r="B87" s="201"/>
      <c r="C87" s="201"/>
      <c r="D87" s="201"/>
      <c r="E87" s="201"/>
      <c r="F87" s="202"/>
      <c r="G87" s="203"/>
      <c r="H87" s="201"/>
      <c r="I87" s="204"/>
      <c r="J87" s="205"/>
      <c r="K87" s="204"/>
      <c r="L87" s="206"/>
      <c r="M87" s="161"/>
      <c r="N87" s="201"/>
      <c r="O87" s="201"/>
      <c r="P87" s="201"/>
      <c r="Q87" s="201"/>
      <c r="R87" s="201"/>
    </row>
    <row r="88" spans="1:18" s="159" customFormat="1">
      <c r="A88" s="201"/>
      <c r="B88" s="201"/>
      <c r="C88" s="201"/>
      <c r="D88" s="201"/>
      <c r="E88" s="201"/>
      <c r="F88" s="202"/>
      <c r="G88" s="203"/>
      <c r="H88" s="201"/>
      <c r="I88" s="204"/>
      <c r="J88" s="205"/>
      <c r="K88" s="204"/>
      <c r="L88" s="206"/>
      <c r="M88" s="161"/>
      <c r="N88" s="201"/>
      <c r="O88" s="201"/>
      <c r="P88" s="201"/>
      <c r="Q88" s="201"/>
      <c r="R88" s="201"/>
    </row>
    <row r="89" spans="1:18" s="159" customFormat="1">
      <c r="A89" s="201"/>
      <c r="B89" s="201"/>
      <c r="C89" s="201"/>
      <c r="D89" s="201"/>
      <c r="E89" s="201"/>
      <c r="F89" s="202"/>
      <c r="G89" s="203"/>
      <c r="H89" s="201"/>
      <c r="I89" s="204"/>
      <c r="J89" s="205"/>
      <c r="K89" s="204"/>
      <c r="L89" s="206"/>
      <c r="M89" s="161"/>
      <c r="N89" s="201"/>
      <c r="O89" s="201"/>
      <c r="P89" s="201"/>
      <c r="Q89" s="201"/>
      <c r="R89" s="201"/>
    </row>
    <row r="90" spans="1:18" s="159" customFormat="1">
      <c r="A90" s="201"/>
      <c r="B90" s="201"/>
      <c r="C90" s="201"/>
      <c r="D90" s="201"/>
      <c r="E90" s="201"/>
      <c r="F90" s="202"/>
      <c r="G90" s="203"/>
      <c r="H90" s="201"/>
      <c r="I90" s="204"/>
      <c r="J90" s="205"/>
      <c r="K90" s="204"/>
      <c r="L90" s="206"/>
      <c r="M90" s="161"/>
      <c r="N90" s="201"/>
      <c r="O90" s="201"/>
      <c r="P90" s="201"/>
      <c r="Q90" s="201"/>
      <c r="R90" s="201"/>
    </row>
    <row r="91" spans="1:18" s="159" customFormat="1">
      <c r="A91" s="201"/>
      <c r="B91" s="201"/>
      <c r="C91" s="201"/>
      <c r="D91" s="201"/>
      <c r="E91" s="201"/>
      <c r="F91" s="202"/>
      <c r="G91" s="203"/>
      <c r="H91" s="201"/>
      <c r="I91" s="204"/>
      <c r="J91" s="205"/>
      <c r="K91" s="204"/>
      <c r="L91" s="206"/>
      <c r="M91" s="161"/>
      <c r="N91" s="201"/>
      <c r="O91" s="201"/>
      <c r="P91" s="201"/>
      <c r="Q91" s="201"/>
      <c r="R91" s="201"/>
    </row>
    <row r="92" spans="1:18" s="159" customFormat="1">
      <c r="A92" s="201"/>
      <c r="B92" s="201"/>
      <c r="C92" s="201"/>
      <c r="D92" s="201"/>
      <c r="E92" s="201"/>
      <c r="F92" s="202"/>
      <c r="G92" s="203"/>
      <c r="H92" s="201"/>
      <c r="I92" s="204"/>
      <c r="J92" s="205"/>
      <c r="K92" s="204"/>
      <c r="L92" s="206"/>
      <c r="M92" s="161"/>
      <c r="N92" s="201"/>
      <c r="O92" s="201"/>
      <c r="P92" s="201"/>
      <c r="Q92" s="201"/>
      <c r="R92" s="201"/>
    </row>
    <row r="93" spans="1:18" s="159" customFormat="1">
      <c r="A93" s="201"/>
      <c r="B93" s="201"/>
      <c r="C93" s="201"/>
      <c r="D93" s="201"/>
      <c r="E93" s="201"/>
      <c r="F93" s="202"/>
      <c r="G93" s="203"/>
      <c r="H93" s="201"/>
      <c r="I93" s="204"/>
      <c r="J93" s="205"/>
      <c r="K93" s="204"/>
      <c r="L93" s="206"/>
      <c r="M93" s="161"/>
      <c r="N93" s="201"/>
      <c r="O93" s="201"/>
      <c r="P93" s="201"/>
      <c r="Q93" s="201"/>
      <c r="R93" s="201"/>
    </row>
    <row r="94" spans="1:18" s="159" customFormat="1">
      <c r="A94" s="201"/>
      <c r="B94" s="201"/>
      <c r="C94" s="201"/>
      <c r="D94" s="201"/>
      <c r="E94" s="201"/>
      <c r="F94" s="202"/>
      <c r="G94" s="203"/>
      <c r="H94" s="201"/>
      <c r="I94" s="204"/>
      <c r="J94" s="205"/>
      <c r="K94" s="204"/>
      <c r="L94" s="206"/>
      <c r="M94" s="161"/>
      <c r="N94" s="201"/>
      <c r="O94" s="201"/>
      <c r="P94" s="201"/>
      <c r="Q94" s="201"/>
      <c r="R94" s="201"/>
    </row>
    <row r="95" spans="1:18" s="159" customFormat="1">
      <c r="A95" s="201"/>
      <c r="B95" s="201"/>
      <c r="C95" s="201"/>
      <c r="D95" s="201"/>
      <c r="E95" s="201"/>
      <c r="F95" s="202"/>
      <c r="G95" s="203"/>
      <c r="H95" s="201"/>
      <c r="I95" s="204"/>
      <c r="J95" s="205"/>
      <c r="K95" s="204"/>
      <c r="L95" s="206"/>
      <c r="M95" s="161"/>
      <c r="N95" s="201"/>
      <c r="O95" s="201"/>
      <c r="P95" s="201"/>
      <c r="Q95" s="201"/>
      <c r="R95" s="201"/>
    </row>
    <row r="96" spans="1:18" s="159" customFormat="1">
      <c r="A96" s="201"/>
      <c r="B96" s="201"/>
      <c r="C96" s="201"/>
      <c r="D96" s="201"/>
      <c r="E96" s="201"/>
      <c r="F96" s="202"/>
      <c r="G96" s="203"/>
      <c r="H96" s="201"/>
      <c r="I96" s="204"/>
      <c r="J96" s="205"/>
      <c r="K96" s="204"/>
      <c r="L96" s="206"/>
      <c r="M96" s="161"/>
      <c r="N96" s="201"/>
      <c r="O96" s="201"/>
      <c r="P96" s="201"/>
      <c r="Q96" s="201"/>
      <c r="R96" s="201"/>
    </row>
    <row r="97" spans="1:18" s="159" customFormat="1">
      <c r="A97" s="201"/>
      <c r="B97" s="201"/>
      <c r="C97" s="201"/>
      <c r="D97" s="201"/>
      <c r="E97" s="201"/>
      <c r="F97" s="202"/>
      <c r="G97" s="203"/>
      <c r="H97" s="201"/>
      <c r="I97" s="204"/>
      <c r="J97" s="205"/>
      <c r="K97" s="204"/>
      <c r="L97" s="206"/>
      <c r="M97" s="161"/>
      <c r="N97" s="201"/>
      <c r="O97" s="201"/>
      <c r="P97" s="201"/>
      <c r="Q97" s="201"/>
      <c r="R97" s="201"/>
    </row>
    <row r="98" spans="1:18" s="159" customFormat="1">
      <c r="A98" s="201"/>
      <c r="B98" s="201"/>
      <c r="C98" s="201"/>
      <c r="D98" s="201"/>
      <c r="E98" s="201"/>
      <c r="F98" s="202"/>
      <c r="G98" s="203"/>
      <c r="H98" s="201"/>
      <c r="I98" s="204"/>
      <c r="J98" s="205"/>
      <c r="K98" s="204"/>
      <c r="L98" s="206"/>
      <c r="M98" s="161"/>
      <c r="N98" s="201"/>
      <c r="O98" s="201"/>
      <c r="P98" s="201"/>
      <c r="Q98" s="201"/>
      <c r="R98" s="201"/>
    </row>
    <row r="99" spans="1:18" s="159" customFormat="1">
      <c r="A99" s="201"/>
      <c r="B99" s="201"/>
      <c r="C99" s="201"/>
      <c r="D99" s="201"/>
      <c r="E99" s="201"/>
      <c r="F99" s="202"/>
      <c r="G99" s="203"/>
      <c r="H99" s="201"/>
      <c r="I99" s="204"/>
      <c r="J99" s="205"/>
      <c r="K99" s="204"/>
      <c r="L99" s="206"/>
      <c r="M99" s="161"/>
      <c r="N99" s="201"/>
      <c r="O99" s="201"/>
      <c r="P99" s="201"/>
      <c r="Q99" s="201"/>
      <c r="R99" s="201"/>
    </row>
    <row r="100" spans="1:18" s="159" customFormat="1">
      <c r="A100" s="201"/>
      <c r="B100" s="201"/>
      <c r="C100" s="201"/>
      <c r="D100" s="201"/>
      <c r="E100" s="201"/>
      <c r="F100" s="202"/>
      <c r="G100" s="203"/>
      <c r="H100" s="201"/>
      <c r="I100" s="204"/>
      <c r="J100" s="205"/>
      <c r="K100" s="204"/>
      <c r="L100" s="206"/>
      <c r="M100" s="161"/>
      <c r="N100" s="201"/>
      <c r="O100" s="201"/>
      <c r="P100" s="201"/>
      <c r="Q100" s="201"/>
      <c r="R100" s="201"/>
    </row>
    <row r="101" spans="1:18" s="159" customFormat="1">
      <c r="A101" s="201"/>
      <c r="B101" s="201"/>
      <c r="C101" s="201"/>
      <c r="D101" s="201"/>
      <c r="E101" s="201"/>
      <c r="F101" s="202"/>
      <c r="G101" s="203"/>
      <c r="H101" s="201"/>
      <c r="I101" s="204"/>
      <c r="J101" s="205"/>
      <c r="K101" s="204"/>
      <c r="L101" s="206"/>
      <c r="M101" s="161"/>
      <c r="N101" s="201"/>
      <c r="O101" s="201"/>
      <c r="P101" s="201"/>
      <c r="Q101" s="201"/>
      <c r="R101" s="201"/>
    </row>
    <row r="102" spans="1:18" s="159" customFormat="1">
      <c r="A102" s="201"/>
      <c r="B102" s="201"/>
      <c r="C102" s="201"/>
      <c r="D102" s="201"/>
      <c r="E102" s="201"/>
      <c r="F102" s="202"/>
      <c r="G102" s="203"/>
      <c r="H102" s="201"/>
      <c r="I102" s="204"/>
      <c r="J102" s="205"/>
      <c r="K102" s="204"/>
      <c r="L102" s="206"/>
      <c r="M102" s="161"/>
      <c r="N102" s="201"/>
      <c r="O102" s="201"/>
      <c r="P102" s="201"/>
      <c r="Q102" s="201"/>
      <c r="R102" s="201"/>
    </row>
    <row r="103" spans="1:18" s="159" customFormat="1">
      <c r="A103" s="201"/>
      <c r="B103" s="201"/>
      <c r="C103" s="201"/>
      <c r="D103" s="201"/>
      <c r="E103" s="201"/>
      <c r="F103" s="202"/>
      <c r="G103" s="203"/>
      <c r="H103" s="201"/>
      <c r="I103" s="204"/>
      <c r="J103" s="205"/>
      <c r="K103" s="204"/>
      <c r="L103" s="206"/>
      <c r="M103" s="161"/>
      <c r="N103" s="201"/>
      <c r="O103" s="201"/>
      <c r="P103" s="201"/>
      <c r="Q103" s="201"/>
      <c r="R103" s="201"/>
    </row>
  </sheetData>
  <sheetProtection selectLockedCells="1"/>
  <mergeCells count="33">
    <mergeCell ref="T7:T8"/>
    <mergeCell ref="O6:P8"/>
    <mergeCell ref="M7:M8"/>
    <mergeCell ref="N6:N8"/>
    <mergeCell ref="Q7:Q8"/>
    <mergeCell ref="R7:R8"/>
    <mergeCell ref="S7:S8"/>
    <mergeCell ref="K7:K8"/>
    <mergeCell ref="L7:L8"/>
    <mergeCell ref="A3:G3"/>
    <mergeCell ref="H3:N3"/>
    <mergeCell ref="G7:G8"/>
    <mergeCell ref="O4:V4"/>
    <mergeCell ref="O3:V3"/>
    <mergeCell ref="Q6:V6"/>
    <mergeCell ref="A6:A8"/>
    <mergeCell ref="B6:G6"/>
    <mergeCell ref="B7:B8"/>
    <mergeCell ref="C7:C8"/>
    <mergeCell ref="D7:D8"/>
    <mergeCell ref="E7:E8"/>
    <mergeCell ref="F7:F8"/>
    <mergeCell ref="U7:U8"/>
    <mergeCell ref="V7:V8"/>
    <mergeCell ref="H6:M6"/>
    <mergeCell ref="H7:H8"/>
    <mergeCell ref="I7:I8"/>
    <mergeCell ref="J7:J8"/>
    <mergeCell ref="O13:P13"/>
    <mergeCell ref="O9:P9"/>
    <mergeCell ref="O10:P10"/>
    <mergeCell ref="O11:P11"/>
    <mergeCell ref="O12:P12"/>
  </mergeCells>
  <phoneticPr fontId="5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view="pageBreakPreview" topLeftCell="A4" zoomScaleNormal="100" zoomScaleSheetLayoutView="100" workbookViewId="0">
      <selection activeCell="J18" sqref="J18"/>
    </sheetView>
  </sheetViews>
  <sheetFormatPr defaultRowHeight="11.25"/>
  <cols>
    <col min="1" max="1" width="7.625" style="156" customWidth="1"/>
    <col min="2" max="2" width="10.625" style="1022" customWidth="1"/>
    <col min="3" max="3" width="7.375" style="156" customWidth="1"/>
    <col min="4" max="5" width="7.25" style="156" customWidth="1"/>
    <col min="6" max="6" width="9" style="156" customWidth="1"/>
    <col min="7" max="7" width="6.625" style="156" customWidth="1"/>
    <col min="8" max="8" width="7.375" style="156" customWidth="1"/>
    <col min="9" max="9" width="6.375" style="535" customWidth="1"/>
    <col min="10" max="10" width="7.625" style="155" customWidth="1"/>
    <col min="11" max="11" width="7.125" style="156" customWidth="1"/>
    <col min="12" max="12" width="10.625" style="534" customWidth="1"/>
    <col min="13" max="13" width="9.625" style="156" customWidth="1"/>
    <col min="14" max="15" width="7.5" style="156" customWidth="1"/>
    <col min="16" max="16" width="8.625" style="156" customWidth="1"/>
    <col min="17" max="20" width="7.625" style="156" customWidth="1"/>
    <col min="21" max="21" width="8.125" style="156" customWidth="1"/>
    <col min="22" max="22" width="7.625" style="156" customWidth="1"/>
    <col min="23" max="23" width="7.125" style="156" customWidth="1"/>
    <col min="24" max="24" width="8" style="156" customWidth="1"/>
    <col min="25" max="25" width="8.625" style="156" customWidth="1"/>
    <col min="26" max="26" width="8.125" style="156" customWidth="1"/>
    <col min="27" max="27" width="7.625" style="156" customWidth="1"/>
    <col min="28" max="29" width="7.875" style="156" customWidth="1"/>
    <col min="30" max="30" width="8.625" style="553" customWidth="1"/>
    <col min="31" max="31" width="11" style="553" customWidth="1"/>
    <col min="32" max="32" width="8.125" style="534" customWidth="1"/>
    <col min="33" max="33" width="11.625" style="534" customWidth="1"/>
    <col min="34" max="34" width="8.125" style="152" customWidth="1"/>
    <col min="35" max="36" width="6.875" style="152" customWidth="1"/>
    <col min="37" max="37" width="8.125" style="152" customWidth="1"/>
    <col min="38" max="38" width="7.625" style="152" customWidth="1"/>
    <col min="39" max="39" width="8.625" style="152" customWidth="1"/>
    <col min="40" max="40" width="8.125" style="153" customWidth="1"/>
    <col min="41" max="41" width="8.125" style="152" customWidth="1"/>
    <col min="42" max="16384" width="9" style="156"/>
  </cols>
  <sheetData>
    <row r="1" spans="1:43" s="974" customFormat="1" ht="14.1" customHeight="1">
      <c r="A1" s="978"/>
      <c r="B1" s="1021"/>
      <c r="I1" s="979"/>
      <c r="J1" s="973"/>
      <c r="K1" s="1138" t="s">
        <v>117</v>
      </c>
      <c r="L1" s="1672" t="s">
        <v>1697</v>
      </c>
      <c r="M1" s="1672"/>
      <c r="N1" s="978"/>
      <c r="O1" s="978"/>
      <c r="AC1" s="980"/>
      <c r="AD1" s="980"/>
      <c r="AE1" s="1138" t="s">
        <v>1695</v>
      </c>
      <c r="AF1" s="978" t="s">
        <v>1696</v>
      </c>
      <c r="AG1" s="978"/>
      <c r="AN1" s="1669"/>
      <c r="AO1" s="1669"/>
      <c r="AQ1" s="1138" t="s">
        <v>7</v>
      </c>
    </row>
    <row r="2" spans="1:43" ht="14.1" customHeight="1">
      <c r="A2" s="533"/>
      <c r="K2" s="917"/>
      <c r="L2" s="533"/>
      <c r="M2" s="533"/>
      <c r="N2" s="533"/>
      <c r="O2" s="533"/>
      <c r="AC2" s="536"/>
      <c r="AD2" s="536"/>
      <c r="AE2" s="917"/>
      <c r="AF2" s="533"/>
      <c r="AG2" s="533"/>
      <c r="AH2" s="156"/>
      <c r="AI2" s="156"/>
      <c r="AJ2" s="156"/>
      <c r="AK2" s="156"/>
      <c r="AL2" s="156"/>
      <c r="AM2" s="156"/>
      <c r="AN2" s="917"/>
      <c r="AO2" s="917"/>
      <c r="AQ2" s="917"/>
    </row>
    <row r="3" spans="1:43" s="157" customFormat="1" ht="20.100000000000001" customHeight="1">
      <c r="A3" s="1593" t="s">
        <v>336</v>
      </c>
      <c r="B3" s="1593"/>
      <c r="C3" s="1593"/>
      <c r="D3" s="1593"/>
      <c r="E3" s="1593"/>
      <c r="F3" s="1593"/>
      <c r="G3" s="1593"/>
      <c r="H3" s="1593"/>
      <c r="I3" s="1593"/>
      <c r="J3" s="1593"/>
      <c r="K3" s="1593"/>
      <c r="L3" s="1670" t="s">
        <v>344</v>
      </c>
      <c r="M3" s="1670"/>
      <c r="N3" s="1670"/>
      <c r="O3" s="1670"/>
      <c r="P3" s="1670"/>
      <c r="Q3" s="1670"/>
      <c r="R3" s="1670"/>
      <c r="S3" s="1670"/>
      <c r="T3" s="1670"/>
      <c r="U3" s="1670"/>
      <c r="V3" s="1671" t="s">
        <v>70</v>
      </c>
      <c r="W3" s="1671"/>
      <c r="X3" s="1671"/>
      <c r="Y3" s="1671"/>
      <c r="Z3" s="1671"/>
      <c r="AA3" s="1671"/>
      <c r="AB3" s="1671"/>
      <c r="AC3" s="1671"/>
      <c r="AD3" s="1671"/>
      <c r="AE3" s="1671"/>
      <c r="AF3" s="1593" t="s">
        <v>344</v>
      </c>
      <c r="AG3" s="1593"/>
      <c r="AH3" s="1593"/>
      <c r="AI3" s="1593"/>
      <c r="AJ3" s="1593"/>
      <c r="AK3" s="1593"/>
      <c r="AL3" s="1593"/>
      <c r="AM3" s="1593"/>
      <c r="AN3" s="1593"/>
      <c r="AO3" s="1593"/>
      <c r="AP3" s="537"/>
      <c r="AQ3" s="537"/>
    </row>
    <row r="4" spans="1:43" s="1137" customFormat="1" ht="24" customHeight="1">
      <c r="A4" s="1666" t="s">
        <v>337</v>
      </c>
      <c r="B4" s="1666"/>
      <c r="C4" s="1666"/>
      <c r="D4" s="1666"/>
      <c r="E4" s="1666"/>
      <c r="F4" s="1666"/>
      <c r="G4" s="1666"/>
      <c r="H4" s="1666"/>
      <c r="I4" s="1666"/>
      <c r="J4" s="1666"/>
      <c r="K4" s="1666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8" t="s">
        <v>70</v>
      </c>
      <c r="AG4" s="1668"/>
      <c r="AH4" s="1668"/>
      <c r="AI4" s="1668"/>
      <c r="AJ4" s="1668"/>
      <c r="AK4" s="1668"/>
      <c r="AL4" s="1668"/>
      <c r="AM4" s="1668"/>
      <c r="AN4" s="1668"/>
      <c r="AO4" s="1668"/>
      <c r="AP4" s="539"/>
      <c r="AQ4" s="539"/>
    </row>
    <row r="5" spans="1:43" s="540" customFormat="1" ht="18" customHeight="1" thickBot="1">
      <c r="A5" s="459" t="s">
        <v>193</v>
      </c>
      <c r="B5" s="1023"/>
      <c r="C5" s="459"/>
      <c r="D5" s="459"/>
      <c r="E5" s="459"/>
      <c r="F5" s="459" t="s">
        <v>338</v>
      </c>
      <c r="G5" s="460" t="s">
        <v>338</v>
      </c>
      <c r="H5" s="460"/>
      <c r="I5" s="460"/>
      <c r="J5" s="460"/>
      <c r="K5" s="541" t="s">
        <v>194</v>
      </c>
      <c r="L5" s="542" t="s">
        <v>193</v>
      </c>
      <c r="AD5" s="541"/>
      <c r="AE5" s="541" t="s">
        <v>194</v>
      </c>
      <c r="AF5" s="459" t="s">
        <v>193</v>
      </c>
      <c r="AG5" s="459"/>
      <c r="AH5" s="459"/>
      <c r="AI5" s="459"/>
      <c r="AJ5" s="459"/>
      <c r="AK5" s="459" t="s">
        <v>338</v>
      </c>
      <c r="AL5" s="460" t="s">
        <v>338</v>
      </c>
      <c r="AM5" s="460"/>
      <c r="AN5" s="460"/>
      <c r="AO5" s="541" t="s">
        <v>194</v>
      </c>
      <c r="AQ5" s="541" t="s">
        <v>345</v>
      </c>
    </row>
    <row r="6" spans="1:43" s="159" customFormat="1" ht="23.1" customHeight="1">
      <c r="A6" s="1632" t="s">
        <v>1538</v>
      </c>
      <c r="B6" s="1622"/>
      <c r="C6" s="1620" t="s">
        <v>346</v>
      </c>
      <c r="D6" s="1625"/>
      <c r="E6" s="1625"/>
      <c r="F6" s="1625"/>
      <c r="G6" s="1625"/>
      <c r="H6" s="1625"/>
      <c r="I6" s="1625"/>
      <c r="J6" s="1625"/>
      <c r="K6" s="1625"/>
      <c r="L6" s="1622" t="s">
        <v>1539</v>
      </c>
      <c r="M6" s="1625" t="s">
        <v>1540</v>
      </c>
      <c r="N6" s="1625"/>
      <c r="O6" s="1625"/>
      <c r="P6" s="1625"/>
      <c r="Q6" s="1625"/>
      <c r="R6" s="1625"/>
      <c r="S6" s="1625"/>
      <c r="T6" s="1625"/>
      <c r="U6" s="1625"/>
      <c r="V6" s="1625" t="s">
        <v>1541</v>
      </c>
      <c r="W6" s="1625"/>
      <c r="X6" s="1625"/>
      <c r="Y6" s="1625"/>
      <c r="Z6" s="1625"/>
      <c r="AA6" s="1625"/>
      <c r="AB6" s="1625"/>
      <c r="AC6" s="1625"/>
      <c r="AD6" s="1650"/>
      <c r="AE6" s="1632" t="s">
        <v>1542</v>
      </c>
      <c r="AF6" s="1632" t="s">
        <v>339</v>
      </c>
      <c r="AG6" s="1622"/>
      <c r="AH6" s="1625" t="s">
        <v>1543</v>
      </c>
      <c r="AI6" s="1625"/>
      <c r="AJ6" s="1625"/>
      <c r="AK6" s="1625"/>
      <c r="AL6" s="1625"/>
      <c r="AM6" s="1625"/>
      <c r="AN6" s="1651" t="s">
        <v>347</v>
      </c>
      <c r="AO6" s="1652" t="s">
        <v>1544</v>
      </c>
    </row>
    <row r="7" spans="1:43" s="159" customFormat="1" ht="17.25" customHeight="1">
      <c r="A7" s="1633"/>
      <c r="B7" s="1623"/>
      <c r="C7" s="1655" t="s">
        <v>1023</v>
      </c>
      <c r="D7" s="1645"/>
      <c r="E7" s="1656"/>
      <c r="F7" s="1626" t="s">
        <v>1834</v>
      </c>
      <c r="G7" s="1626" t="s">
        <v>1835</v>
      </c>
      <c r="H7" s="1626" t="s">
        <v>1836</v>
      </c>
      <c r="I7" s="1626" t="s">
        <v>1837</v>
      </c>
      <c r="J7" s="1626" t="s">
        <v>348</v>
      </c>
      <c r="K7" s="1657" t="s">
        <v>1838</v>
      </c>
      <c r="L7" s="1623"/>
      <c r="M7" s="1665" t="s">
        <v>1024</v>
      </c>
      <c r="N7" s="1645"/>
      <c r="O7" s="1656"/>
      <c r="P7" s="1626" t="s">
        <v>1834</v>
      </c>
      <c r="Q7" s="1626" t="s">
        <v>1835</v>
      </c>
      <c r="R7" s="1626" t="s">
        <v>1836</v>
      </c>
      <c r="S7" s="1626" t="s">
        <v>1837</v>
      </c>
      <c r="T7" s="1626" t="s">
        <v>348</v>
      </c>
      <c r="U7" s="1657" t="s">
        <v>1838</v>
      </c>
      <c r="V7" s="1645" t="s">
        <v>1024</v>
      </c>
      <c r="W7" s="1645"/>
      <c r="X7" s="1645"/>
      <c r="Y7" s="1626" t="s">
        <v>1834</v>
      </c>
      <c r="Z7" s="1626" t="s">
        <v>1835</v>
      </c>
      <c r="AA7" s="1626" t="s">
        <v>1836</v>
      </c>
      <c r="AB7" s="1626" t="s">
        <v>1837</v>
      </c>
      <c r="AC7" s="1626" t="s">
        <v>348</v>
      </c>
      <c r="AD7" s="1660" t="s">
        <v>1838</v>
      </c>
      <c r="AE7" s="1633"/>
      <c r="AF7" s="1633"/>
      <c r="AG7" s="1623"/>
      <c r="AH7" s="1644" t="s">
        <v>1024</v>
      </c>
      <c r="AI7" s="1645"/>
      <c r="AJ7" s="1645"/>
      <c r="AK7" s="1626" t="s">
        <v>1837</v>
      </c>
      <c r="AL7" s="1626" t="s">
        <v>348</v>
      </c>
      <c r="AM7" s="1628" t="s">
        <v>1838</v>
      </c>
      <c r="AN7" s="1610"/>
      <c r="AO7" s="1653"/>
    </row>
    <row r="8" spans="1:43" s="159" customFormat="1" ht="22.7" customHeight="1">
      <c r="A8" s="1633"/>
      <c r="B8" s="1623"/>
      <c r="C8" s="1640"/>
      <c r="D8" s="1663" t="s">
        <v>1021</v>
      </c>
      <c r="E8" s="1663" t="s">
        <v>1022</v>
      </c>
      <c r="F8" s="1647"/>
      <c r="G8" s="1647"/>
      <c r="H8" s="1647"/>
      <c r="I8" s="1647"/>
      <c r="J8" s="1647"/>
      <c r="K8" s="1659"/>
      <c r="L8" s="1623"/>
      <c r="M8" s="1610"/>
      <c r="N8" s="1628" t="s">
        <v>1021</v>
      </c>
      <c r="O8" s="1628" t="s">
        <v>1839</v>
      </c>
      <c r="P8" s="1647"/>
      <c r="Q8" s="1647"/>
      <c r="R8" s="1647"/>
      <c r="S8" s="1647"/>
      <c r="T8" s="1647"/>
      <c r="U8" s="1659"/>
      <c r="V8" s="1128"/>
      <c r="W8" s="1628" t="s">
        <v>1021</v>
      </c>
      <c r="X8" s="1628" t="s">
        <v>1022</v>
      </c>
      <c r="Y8" s="1647"/>
      <c r="Z8" s="1647"/>
      <c r="AA8" s="1647"/>
      <c r="AB8" s="1647"/>
      <c r="AC8" s="1647"/>
      <c r="AD8" s="1661"/>
      <c r="AE8" s="1633"/>
      <c r="AF8" s="1633"/>
      <c r="AG8" s="1623"/>
      <c r="AH8" s="1128"/>
      <c r="AI8" s="1628" t="s">
        <v>1021</v>
      </c>
      <c r="AJ8" s="1657" t="s">
        <v>1022</v>
      </c>
      <c r="AK8" s="1647"/>
      <c r="AL8" s="1647"/>
      <c r="AM8" s="1649"/>
      <c r="AN8" s="1610"/>
      <c r="AO8" s="1653"/>
    </row>
    <row r="9" spans="1:43" s="159" customFormat="1" ht="22.7" customHeight="1">
      <c r="A9" s="1634"/>
      <c r="B9" s="1624"/>
      <c r="C9" s="1641"/>
      <c r="D9" s="1664"/>
      <c r="E9" s="1664"/>
      <c r="F9" s="1648"/>
      <c r="G9" s="1648"/>
      <c r="H9" s="1648"/>
      <c r="I9" s="1648"/>
      <c r="J9" s="1648"/>
      <c r="K9" s="1658"/>
      <c r="L9" s="1624"/>
      <c r="M9" s="1611"/>
      <c r="N9" s="1646"/>
      <c r="O9" s="1646"/>
      <c r="P9" s="1648"/>
      <c r="Q9" s="1648"/>
      <c r="R9" s="1648"/>
      <c r="S9" s="1648"/>
      <c r="T9" s="1648"/>
      <c r="U9" s="1658"/>
      <c r="V9" s="1129"/>
      <c r="W9" s="1646"/>
      <c r="X9" s="1646"/>
      <c r="Y9" s="1648"/>
      <c r="Z9" s="1648"/>
      <c r="AA9" s="1648"/>
      <c r="AB9" s="1648"/>
      <c r="AC9" s="1648"/>
      <c r="AD9" s="1662"/>
      <c r="AE9" s="1634"/>
      <c r="AF9" s="1634"/>
      <c r="AG9" s="1624"/>
      <c r="AH9" s="1129"/>
      <c r="AI9" s="1646"/>
      <c r="AJ9" s="1658"/>
      <c r="AK9" s="1648"/>
      <c r="AL9" s="1648"/>
      <c r="AM9" s="1646"/>
      <c r="AN9" s="1611"/>
      <c r="AO9" s="1654"/>
    </row>
    <row r="10" spans="1:43" s="159" customFormat="1" ht="24" customHeight="1">
      <c r="A10" s="1616" t="s">
        <v>279</v>
      </c>
      <c r="B10" s="1617"/>
      <c r="C10" s="1037" t="s">
        <v>340</v>
      </c>
      <c r="D10" s="1037" t="s">
        <v>304</v>
      </c>
      <c r="E10" s="1037" t="s">
        <v>304</v>
      </c>
      <c r="F10" s="1037" t="s">
        <v>340</v>
      </c>
      <c r="G10" s="1037" t="s">
        <v>340</v>
      </c>
      <c r="H10" s="1037" t="s">
        <v>340</v>
      </c>
      <c r="I10" s="1037" t="s">
        <v>340</v>
      </c>
      <c r="J10" s="1037" t="s">
        <v>340</v>
      </c>
      <c r="K10" s="1037" t="s">
        <v>340</v>
      </c>
      <c r="L10" s="1132" t="s">
        <v>279</v>
      </c>
      <c r="M10" s="1033" t="s">
        <v>340</v>
      </c>
      <c r="N10" s="1033" t="s">
        <v>707</v>
      </c>
      <c r="O10" s="1033" t="s">
        <v>707</v>
      </c>
      <c r="P10" s="1033" t="s">
        <v>340</v>
      </c>
      <c r="Q10" s="1033" t="s">
        <v>340</v>
      </c>
      <c r="R10" s="1033" t="s">
        <v>340</v>
      </c>
      <c r="S10" s="1033" t="s">
        <v>340</v>
      </c>
      <c r="T10" s="1033" t="s">
        <v>340</v>
      </c>
      <c r="U10" s="1033" t="s">
        <v>340</v>
      </c>
      <c r="V10" s="1033" t="s">
        <v>340</v>
      </c>
      <c r="W10" s="1033" t="s">
        <v>304</v>
      </c>
      <c r="X10" s="1033" t="s">
        <v>304</v>
      </c>
      <c r="Y10" s="1033" t="s">
        <v>340</v>
      </c>
      <c r="Z10" s="1033" t="s">
        <v>340</v>
      </c>
      <c r="AA10" s="1033" t="s">
        <v>340</v>
      </c>
      <c r="AB10" s="1033" t="s">
        <v>340</v>
      </c>
      <c r="AC10" s="1033" t="s">
        <v>340</v>
      </c>
      <c r="AD10" s="543" t="s">
        <v>340</v>
      </c>
      <c r="AE10" s="1131" t="s">
        <v>279</v>
      </c>
      <c r="AF10" s="1617" t="s">
        <v>279</v>
      </c>
      <c r="AG10" s="1617"/>
      <c r="AH10" s="1034" t="s">
        <v>340</v>
      </c>
      <c r="AI10" s="1034" t="s">
        <v>304</v>
      </c>
      <c r="AJ10" s="1034" t="s">
        <v>304</v>
      </c>
      <c r="AK10" s="1034" t="s">
        <v>340</v>
      </c>
      <c r="AL10" s="1034" t="s">
        <v>340</v>
      </c>
      <c r="AM10" s="1034" t="s">
        <v>340</v>
      </c>
      <c r="AN10" s="1034" t="s">
        <v>340</v>
      </c>
      <c r="AO10" s="1034" t="s">
        <v>340</v>
      </c>
    </row>
    <row r="11" spans="1:43" s="159" customFormat="1" ht="24" customHeight="1">
      <c r="A11" s="1616" t="s">
        <v>280</v>
      </c>
      <c r="B11" s="1617"/>
      <c r="C11" s="1038">
        <v>610916</v>
      </c>
      <c r="D11" s="1038" t="s">
        <v>304</v>
      </c>
      <c r="E11" s="1038" t="s">
        <v>304</v>
      </c>
      <c r="F11" s="1038">
        <v>212345</v>
      </c>
      <c r="G11" s="1038">
        <v>102171</v>
      </c>
      <c r="H11" s="1038">
        <v>125732</v>
      </c>
      <c r="I11" s="1038">
        <v>71476</v>
      </c>
      <c r="J11" s="1038">
        <v>92801</v>
      </c>
      <c r="K11" s="1038">
        <v>6391</v>
      </c>
      <c r="L11" s="1132" t="s">
        <v>280</v>
      </c>
      <c r="M11" s="1034">
        <v>1547694</v>
      </c>
      <c r="N11" s="1034" t="s">
        <v>707</v>
      </c>
      <c r="O11" s="1034" t="s">
        <v>707</v>
      </c>
      <c r="P11" s="1034">
        <v>368551</v>
      </c>
      <c r="Q11" s="1034">
        <v>235893</v>
      </c>
      <c r="R11" s="1034">
        <v>630068</v>
      </c>
      <c r="S11" s="1034">
        <v>151272</v>
      </c>
      <c r="T11" s="1034">
        <v>148688</v>
      </c>
      <c r="U11" s="1034">
        <v>13222</v>
      </c>
      <c r="V11" s="1034">
        <v>62331</v>
      </c>
      <c r="W11" s="1034" t="s">
        <v>304</v>
      </c>
      <c r="X11" s="1034" t="s">
        <v>304</v>
      </c>
      <c r="Y11" s="1034">
        <v>20278</v>
      </c>
      <c r="Z11" s="1034">
        <v>12026</v>
      </c>
      <c r="AA11" s="1034">
        <v>13970</v>
      </c>
      <c r="AB11" s="1034">
        <v>8142</v>
      </c>
      <c r="AC11" s="1034">
        <v>7566</v>
      </c>
      <c r="AD11" s="668">
        <v>349</v>
      </c>
      <c r="AE11" s="1131" t="s">
        <v>280</v>
      </c>
      <c r="AF11" s="1617" t="s">
        <v>280</v>
      </c>
      <c r="AG11" s="1617"/>
      <c r="AH11" s="1034">
        <v>5805</v>
      </c>
      <c r="AI11" s="1034" t="s">
        <v>304</v>
      </c>
      <c r="AJ11" s="1034" t="s">
        <v>304</v>
      </c>
      <c r="AK11" s="1034">
        <v>2122</v>
      </c>
      <c r="AL11" s="1034">
        <v>1028</v>
      </c>
      <c r="AM11" s="1034">
        <v>1936</v>
      </c>
      <c r="AN11" s="1034">
        <v>277030</v>
      </c>
      <c r="AO11" s="1034">
        <v>969</v>
      </c>
    </row>
    <row r="12" spans="1:43" s="159" customFormat="1" ht="24" customHeight="1">
      <c r="A12" s="1616" t="s">
        <v>848</v>
      </c>
      <c r="B12" s="1617"/>
      <c r="C12" s="1038">
        <v>557400</v>
      </c>
      <c r="D12" s="1038" t="s">
        <v>304</v>
      </c>
      <c r="E12" s="1038" t="s">
        <v>304</v>
      </c>
      <c r="F12" s="1038">
        <v>202013</v>
      </c>
      <c r="G12" s="1038">
        <v>99172</v>
      </c>
      <c r="H12" s="1038">
        <v>99416</v>
      </c>
      <c r="I12" s="1038">
        <v>48771</v>
      </c>
      <c r="J12" s="1038">
        <v>101708</v>
      </c>
      <c r="K12" s="1038">
        <v>6320</v>
      </c>
      <c r="L12" s="1132" t="s">
        <v>848</v>
      </c>
      <c r="M12" s="1034">
        <v>1595989</v>
      </c>
      <c r="N12" s="1034" t="s">
        <v>707</v>
      </c>
      <c r="O12" s="1034" t="s">
        <v>707</v>
      </c>
      <c r="P12" s="1034">
        <v>336738</v>
      </c>
      <c r="Q12" s="1034">
        <v>219340</v>
      </c>
      <c r="R12" s="1034">
        <v>619362</v>
      </c>
      <c r="S12" s="1034">
        <v>189949</v>
      </c>
      <c r="T12" s="1034">
        <v>210048</v>
      </c>
      <c r="U12" s="1034">
        <v>20552</v>
      </c>
      <c r="V12" s="1034">
        <v>49180</v>
      </c>
      <c r="W12" s="1034" t="s">
        <v>304</v>
      </c>
      <c r="X12" s="1034" t="s">
        <v>304</v>
      </c>
      <c r="Y12" s="1034">
        <v>16973</v>
      </c>
      <c r="Z12" s="1034">
        <v>8171</v>
      </c>
      <c r="AA12" s="1034">
        <v>8430</v>
      </c>
      <c r="AB12" s="1034">
        <v>7287</v>
      </c>
      <c r="AC12" s="1034">
        <v>7939</v>
      </c>
      <c r="AD12" s="668">
        <v>380</v>
      </c>
      <c r="AE12" s="1131" t="s">
        <v>848</v>
      </c>
      <c r="AF12" s="1617" t="s">
        <v>848</v>
      </c>
      <c r="AG12" s="1617"/>
      <c r="AH12" s="1034">
        <v>6482</v>
      </c>
      <c r="AI12" s="1034" t="s">
        <v>304</v>
      </c>
      <c r="AJ12" s="1034" t="s">
        <v>304</v>
      </c>
      <c r="AK12" s="1034">
        <v>2347</v>
      </c>
      <c r="AL12" s="1034">
        <v>1223</v>
      </c>
      <c r="AM12" s="1034">
        <v>2912</v>
      </c>
      <c r="AN12" s="1034">
        <v>230484</v>
      </c>
      <c r="AO12" s="1034">
        <v>0</v>
      </c>
    </row>
    <row r="13" spans="1:43" s="159" customFormat="1" ht="24" customHeight="1">
      <c r="A13" s="1616" t="s">
        <v>1235</v>
      </c>
      <c r="B13" s="1617"/>
      <c r="C13" s="1038">
        <v>528945</v>
      </c>
      <c r="D13" s="1038">
        <v>0</v>
      </c>
      <c r="E13" s="1038">
        <v>0</v>
      </c>
      <c r="F13" s="1038">
        <v>162701</v>
      </c>
      <c r="G13" s="1038">
        <v>97368</v>
      </c>
      <c r="H13" s="1038">
        <v>101385</v>
      </c>
      <c r="I13" s="1038">
        <v>51259</v>
      </c>
      <c r="J13" s="1038">
        <v>107694</v>
      </c>
      <c r="K13" s="1038">
        <v>8538</v>
      </c>
      <c r="L13" s="1132" t="s">
        <v>1235</v>
      </c>
      <c r="M13" s="1034">
        <v>1631964</v>
      </c>
      <c r="N13" s="1034">
        <v>0</v>
      </c>
      <c r="O13" s="1034">
        <v>0</v>
      </c>
      <c r="P13" s="1034">
        <v>316105</v>
      </c>
      <c r="Q13" s="1034">
        <v>212238</v>
      </c>
      <c r="R13" s="1034">
        <v>609678</v>
      </c>
      <c r="S13" s="1034">
        <v>229513</v>
      </c>
      <c r="T13" s="1034">
        <v>236794</v>
      </c>
      <c r="U13" s="1034">
        <v>27636</v>
      </c>
      <c r="V13" s="1034">
        <v>81920</v>
      </c>
      <c r="W13" s="1034">
        <v>0</v>
      </c>
      <c r="X13" s="1034">
        <v>0</v>
      </c>
      <c r="Y13" s="1034">
        <v>25461</v>
      </c>
      <c r="Z13" s="1034">
        <v>13076</v>
      </c>
      <c r="AA13" s="1034">
        <v>14871</v>
      </c>
      <c r="AB13" s="1034">
        <v>15971</v>
      </c>
      <c r="AC13" s="1034">
        <v>11586</v>
      </c>
      <c r="AD13" s="668">
        <v>955</v>
      </c>
      <c r="AE13" s="1131" t="s">
        <v>1235</v>
      </c>
      <c r="AF13" s="1616" t="s">
        <v>1235</v>
      </c>
      <c r="AG13" s="1617"/>
      <c r="AH13" s="1034">
        <v>11529</v>
      </c>
      <c r="AI13" s="1034">
        <v>0</v>
      </c>
      <c r="AJ13" s="1034">
        <v>0</v>
      </c>
      <c r="AK13" s="1034">
        <v>3911</v>
      </c>
      <c r="AL13" s="1034">
        <v>2600</v>
      </c>
      <c r="AM13" s="1034">
        <v>5018</v>
      </c>
      <c r="AN13" s="1034">
        <v>191112</v>
      </c>
      <c r="AO13" s="1034">
        <v>0</v>
      </c>
    </row>
    <row r="14" spans="1:43" s="174" customFormat="1" ht="24" customHeight="1">
      <c r="A14" s="1642" t="s">
        <v>1237</v>
      </c>
      <c r="B14" s="1615"/>
      <c r="C14" s="1039">
        <f t="shared" ref="C14:K14" si="0">SUM(C16:C30)</f>
        <v>469105</v>
      </c>
      <c r="D14" s="1039">
        <f t="shared" si="0"/>
        <v>263172</v>
      </c>
      <c r="E14" s="1039">
        <f t="shared" si="0"/>
        <v>205933</v>
      </c>
      <c r="F14" s="1039">
        <f t="shared" si="0"/>
        <v>130173</v>
      </c>
      <c r="G14" s="1039">
        <f t="shared" si="0"/>
        <v>78045</v>
      </c>
      <c r="H14" s="1039">
        <f t="shared" si="0"/>
        <v>95616</v>
      </c>
      <c r="I14" s="1039">
        <f t="shared" si="0"/>
        <v>43079</v>
      </c>
      <c r="J14" s="1039">
        <f t="shared" si="0"/>
        <v>113599</v>
      </c>
      <c r="K14" s="1039">
        <f t="shared" si="0"/>
        <v>8593</v>
      </c>
      <c r="L14" s="1130" t="s">
        <v>1237</v>
      </c>
      <c r="M14" s="1035">
        <f t="shared" ref="M14:AD14" si="1">SUM(M16:M30)</f>
        <v>1761457</v>
      </c>
      <c r="N14" s="1035">
        <f t="shared" si="1"/>
        <v>888377</v>
      </c>
      <c r="O14" s="1035">
        <f t="shared" si="1"/>
        <v>873080</v>
      </c>
      <c r="P14" s="1035">
        <f t="shared" si="1"/>
        <v>278645</v>
      </c>
      <c r="Q14" s="1035">
        <f t="shared" si="1"/>
        <v>213204</v>
      </c>
      <c r="R14" s="1035">
        <f t="shared" si="1"/>
        <v>655688</v>
      </c>
      <c r="S14" s="1035">
        <f t="shared" si="1"/>
        <v>266557</v>
      </c>
      <c r="T14" s="1035">
        <f t="shared" si="1"/>
        <v>309608</v>
      </c>
      <c r="U14" s="1035">
        <f t="shared" si="1"/>
        <v>37755</v>
      </c>
      <c r="V14" s="1035">
        <f t="shared" si="1"/>
        <v>96569</v>
      </c>
      <c r="W14" s="1035">
        <f t="shared" si="1"/>
        <v>53302</v>
      </c>
      <c r="X14" s="1035">
        <f t="shared" si="1"/>
        <v>1382389</v>
      </c>
      <c r="Y14" s="1035">
        <f t="shared" si="1"/>
        <v>27954</v>
      </c>
      <c r="Z14" s="1035">
        <f t="shared" si="1"/>
        <v>12614</v>
      </c>
      <c r="AA14" s="1035">
        <f t="shared" si="1"/>
        <v>15282</v>
      </c>
      <c r="AB14" s="1035">
        <f t="shared" si="1"/>
        <v>19680</v>
      </c>
      <c r="AC14" s="1035">
        <f t="shared" si="1"/>
        <v>19537</v>
      </c>
      <c r="AD14" s="669">
        <f t="shared" si="1"/>
        <v>1502</v>
      </c>
      <c r="AE14" s="1134" t="s">
        <v>1237</v>
      </c>
      <c r="AF14" s="1615" t="s">
        <v>1237</v>
      </c>
      <c r="AG14" s="1615"/>
      <c r="AH14" s="1035">
        <f t="shared" ref="AH14:AO14" si="2">SUM(AH16:AH30)</f>
        <v>13129</v>
      </c>
      <c r="AI14" s="1035">
        <f t="shared" si="2"/>
        <v>7894</v>
      </c>
      <c r="AJ14" s="1035">
        <f t="shared" si="2"/>
        <v>5235</v>
      </c>
      <c r="AK14" s="1035">
        <f t="shared" si="2"/>
        <v>3439</v>
      </c>
      <c r="AL14" s="1035">
        <f t="shared" si="2"/>
        <v>3043</v>
      </c>
      <c r="AM14" s="1035">
        <f t="shared" si="2"/>
        <v>6647</v>
      </c>
      <c r="AN14" s="1035">
        <f t="shared" si="2"/>
        <v>145875</v>
      </c>
      <c r="AO14" s="1035">
        <f t="shared" si="2"/>
        <v>0</v>
      </c>
    </row>
    <row r="15" spans="1:43" s="174" customFormat="1" ht="14.45" customHeight="1">
      <c r="A15" s="1131"/>
      <c r="B15" s="1024"/>
      <c r="C15" s="1038"/>
      <c r="D15" s="1038"/>
      <c r="E15" s="1038"/>
      <c r="F15" s="1038"/>
      <c r="G15" s="1038"/>
      <c r="H15" s="1038"/>
      <c r="I15" s="1038"/>
      <c r="J15" s="1038"/>
      <c r="K15" s="1038"/>
      <c r="L15" s="1132"/>
      <c r="M15" s="1034"/>
      <c r="N15" s="1034"/>
      <c r="O15" s="1034"/>
      <c r="P15" s="1034"/>
      <c r="Q15" s="1034"/>
      <c r="R15" s="1034"/>
      <c r="S15" s="1034"/>
      <c r="T15" s="1034"/>
      <c r="U15" s="1034"/>
      <c r="V15" s="1034"/>
      <c r="W15" s="1034"/>
      <c r="X15" s="1034"/>
      <c r="Y15" s="1034"/>
      <c r="Z15" s="1034"/>
      <c r="AA15" s="1034"/>
      <c r="AB15" s="1034"/>
      <c r="AC15" s="1034"/>
      <c r="AD15" s="543"/>
      <c r="AE15" s="1131"/>
      <c r="AF15" s="1131"/>
      <c r="AG15" s="1132"/>
      <c r="AH15" s="1034"/>
      <c r="AI15" s="1034"/>
      <c r="AJ15" s="1034"/>
      <c r="AK15" s="1034"/>
      <c r="AL15" s="1034"/>
      <c r="AM15" s="1034"/>
      <c r="AN15" s="1034"/>
      <c r="AO15" s="1034"/>
    </row>
    <row r="16" spans="1:43" s="174" customFormat="1" ht="22.7" customHeight="1">
      <c r="A16" s="544" t="s">
        <v>66</v>
      </c>
      <c r="B16" s="1026" t="s">
        <v>67</v>
      </c>
      <c r="C16" s="1038">
        <f t="shared" ref="C16:C29" si="3">SUM(F16:K16)</f>
        <v>68775</v>
      </c>
      <c r="D16" s="1038">
        <v>35832</v>
      </c>
      <c r="E16" s="1038">
        <v>32943</v>
      </c>
      <c r="F16" s="1038">
        <v>68775</v>
      </c>
      <c r="G16" s="1038" t="s">
        <v>1532</v>
      </c>
      <c r="H16" s="1038" t="s">
        <v>1532</v>
      </c>
      <c r="I16" s="1038">
        <v>0</v>
      </c>
      <c r="J16" s="1038">
        <v>0</v>
      </c>
      <c r="K16" s="1038">
        <v>0</v>
      </c>
      <c r="L16" s="1029" t="s">
        <v>341</v>
      </c>
      <c r="M16" s="1040">
        <f t="shared" ref="M16:M29" si="4">SUM(P16:U16)</f>
        <v>0</v>
      </c>
      <c r="N16" s="1040">
        <v>0</v>
      </c>
      <c r="O16" s="1041">
        <v>0</v>
      </c>
      <c r="P16" s="1041" t="s">
        <v>1532</v>
      </c>
      <c r="Q16" s="1041" t="s">
        <v>1532</v>
      </c>
      <c r="R16" s="1041" t="s">
        <v>1532</v>
      </c>
      <c r="S16" s="1041" t="s">
        <v>1532</v>
      </c>
      <c r="T16" s="1041" t="s">
        <v>1532</v>
      </c>
      <c r="U16" s="1040">
        <v>0</v>
      </c>
      <c r="V16" s="1034">
        <f t="shared" ref="V16:V29" si="5">SUM(Y16:AD16)</f>
        <v>0</v>
      </c>
      <c r="W16" s="1034">
        <v>0</v>
      </c>
      <c r="X16" s="1034">
        <v>0</v>
      </c>
      <c r="Y16" s="1034" t="s">
        <v>1532</v>
      </c>
      <c r="Z16" s="1034" t="s">
        <v>1532</v>
      </c>
      <c r="AA16" s="1034" t="s">
        <v>1532</v>
      </c>
      <c r="AB16" s="1034" t="s">
        <v>1532</v>
      </c>
      <c r="AC16" s="1034" t="s">
        <v>1532</v>
      </c>
      <c r="AD16" s="543">
        <v>0</v>
      </c>
      <c r="AE16" s="1131" t="s">
        <v>1545</v>
      </c>
      <c r="AF16" s="698" t="s">
        <v>66</v>
      </c>
      <c r="AG16" s="1042" t="s">
        <v>1545</v>
      </c>
      <c r="AH16" s="1034">
        <f>SUM(AK16:AM16)</f>
        <v>0</v>
      </c>
      <c r="AI16" s="1034">
        <v>0</v>
      </c>
      <c r="AJ16" s="1034">
        <v>0</v>
      </c>
      <c r="AK16" s="1034" t="s">
        <v>1532</v>
      </c>
      <c r="AL16" s="1034" t="s">
        <v>1532</v>
      </c>
      <c r="AM16" s="1034">
        <v>0</v>
      </c>
      <c r="AN16" s="1034">
        <v>17309</v>
      </c>
      <c r="AO16" s="1034">
        <v>0</v>
      </c>
    </row>
    <row r="17" spans="1:43" s="159" customFormat="1" ht="22.7" customHeight="1">
      <c r="A17" s="544" t="s">
        <v>68</v>
      </c>
      <c r="B17" s="1026" t="s">
        <v>69</v>
      </c>
      <c r="C17" s="1038">
        <f t="shared" si="3"/>
        <v>116791</v>
      </c>
      <c r="D17" s="1038">
        <v>61571</v>
      </c>
      <c r="E17" s="1038">
        <v>55220</v>
      </c>
      <c r="F17" s="1038">
        <v>61384</v>
      </c>
      <c r="G17" s="1038">
        <v>55407</v>
      </c>
      <c r="H17" s="1038" t="s">
        <v>1532</v>
      </c>
      <c r="I17" s="1038">
        <v>0</v>
      </c>
      <c r="J17" s="1038">
        <v>0</v>
      </c>
      <c r="K17" s="1038">
        <v>0</v>
      </c>
      <c r="L17" s="1030" t="s">
        <v>342</v>
      </c>
      <c r="M17" s="1040">
        <f t="shared" si="4"/>
        <v>0</v>
      </c>
      <c r="N17" s="1040">
        <v>0</v>
      </c>
      <c r="O17" s="1041">
        <v>0</v>
      </c>
      <c r="P17" s="1041" t="s">
        <v>1532</v>
      </c>
      <c r="Q17" s="1041" t="s">
        <v>1532</v>
      </c>
      <c r="R17" s="1041" t="s">
        <v>1532</v>
      </c>
      <c r="S17" s="1041" t="s">
        <v>1532</v>
      </c>
      <c r="T17" s="1041" t="s">
        <v>1532</v>
      </c>
      <c r="U17" s="1040">
        <v>0</v>
      </c>
      <c r="V17" s="1034">
        <f t="shared" si="5"/>
        <v>36</v>
      </c>
      <c r="W17" s="1034">
        <v>24</v>
      </c>
      <c r="X17" s="1034">
        <v>12</v>
      </c>
      <c r="Y17" s="1034" t="s">
        <v>1532</v>
      </c>
      <c r="Z17" s="1034">
        <v>36</v>
      </c>
      <c r="AA17" s="1034" t="s">
        <v>1532</v>
      </c>
      <c r="AB17" s="1034" t="s">
        <v>1532</v>
      </c>
      <c r="AC17" s="1034" t="s">
        <v>1532</v>
      </c>
      <c r="AD17" s="545">
        <v>0</v>
      </c>
      <c r="AE17" s="175" t="s">
        <v>849</v>
      </c>
      <c r="AF17" s="699" t="s">
        <v>68</v>
      </c>
      <c r="AG17" s="1043" t="s">
        <v>849</v>
      </c>
      <c r="AH17" s="1034">
        <f t="shared" ref="AH17:AH30" si="6">SUM(AK17:AM17)</f>
        <v>0</v>
      </c>
      <c r="AI17" s="1034">
        <v>0</v>
      </c>
      <c r="AJ17" s="1034">
        <v>0</v>
      </c>
      <c r="AK17" s="1046" t="s">
        <v>1532</v>
      </c>
      <c r="AL17" s="1046" t="s">
        <v>1532</v>
      </c>
      <c r="AM17" s="1046">
        <v>0</v>
      </c>
      <c r="AN17" s="1046" t="s">
        <v>1532</v>
      </c>
      <c r="AO17" s="1034">
        <v>0</v>
      </c>
    </row>
    <row r="18" spans="1:43" s="159" customFormat="1" ht="22.7" customHeight="1">
      <c r="A18" s="544" t="s">
        <v>1546</v>
      </c>
      <c r="B18" s="1027" t="s">
        <v>1547</v>
      </c>
      <c r="C18" s="1038">
        <f t="shared" si="3"/>
        <v>154141</v>
      </c>
      <c r="D18" s="1038">
        <v>82537</v>
      </c>
      <c r="E18" s="1038">
        <v>71604</v>
      </c>
      <c r="F18" s="1038" t="s">
        <v>1532</v>
      </c>
      <c r="G18" s="1038">
        <v>22528</v>
      </c>
      <c r="H18" s="1038">
        <v>94696</v>
      </c>
      <c r="I18" s="1038">
        <v>12358</v>
      </c>
      <c r="J18" s="1038">
        <v>24559</v>
      </c>
      <c r="K18" s="1038">
        <v>0</v>
      </c>
      <c r="L18" s="1031" t="s">
        <v>281</v>
      </c>
      <c r="M18" s="1040">
        <f t="shared" si="4"/>
        <v>7413</v>
      </c>
      <c r="N18" s="1041">
        <v>4376</v>
      </c>
      <c r="O18" s="1041">
        <v>3037</v>
      </c>
      <c r="P18" s="1040">
        <v>3</v>
      </c>
      <c r="Q18" s="1040">
        <v>373</v>
      </c>
      <c r="R18" s="1040">
        <v>7037</v>
      </c>
      <c r="S18" s="1041" t="s">
        <v>1532</v>
      </c>
      <c r="T18" s="1041" t="s">
        <v>1532</v>
      </c>
      <c r="U18" s="1040">
        <v>0</v>
      </c>
      <c r="V18" s="1034">
        <f t="shared" si="5"/>
        <v>1208</v>
      </c>
      <c r="W18" s="1034">
        <v>693</v>
      </c>
      <c r="X18" s="1034">
        <v>515</v>
      </c>
      <c r="Y18" s="1034">
        <v>1</v>
      </c>
      <c r="Z18" s="1034">
        <v>90</v>
      </c>
      <c r="AA18" s="1034">
        <v>885</v>
      </c>
      <c r="AB18" s="1034">
        <v>154</v>
      </c>
      <c r="AC18" s="1034">
        <v>78</v>
      </c>
      <c r="AD18" s="545">
        <v>0</v>
      </c>
      <c r="AE18" s="546" t="s">
        <v>1548</v>
      </c>
      <c r="AF18" s="700" t="s">
        <v>1549</v>
      </c>
      <c r="AG18" s="1044" t="s">
        <v>1548</v>
      </c>
      <c r="AH18" s="1034">
        <f t="shared" si="6"/>
        <v>0</v>
      </c>
      <c r="AI18" s="1034">
        <v>0</v>
      </c>
      <c r="AJ18" s="1034">
        <v>0</v>
      </c>
      <c r="AK18" s="1046" t="s">
        <v>1532</v>
      </c>
      <c r="AL18" s="1046" t="s">
        <v>1532</v>
      </c>
      <c r="AM18" s="1046">
        <v>0</v>
      </c>
      <c r="AN18" s="1047">
        <v>51</v>
      </c>
      <c r="AO18" s="1034">
        <v>0</v>
      </c>
    </row>
    <row r="19" spans="1:43" s="159" customFormat="1" ht="22.7" customHeight="1">
      <c r="A19" s="544" t="s">
        <v>1550</v>
      </c>
      <c r="B19" s="1027" t="s">
        <v>1551</v>
      </c>
      <c r="C19" s="1038">
        <f t="shared" si="3"/>
        <v>102198</v>
      </c>
      <c r="D19" s="1038">
        <v>65099</v>
      </c>
      <c r="E19" s="1038">
        <v>37099</v>
      </c>
      <c r="F19" s="1038" t="s">
        <v>1532</v>
      </c>
      <c r="G19" s="1038">
        <v>16</v>
      </c>
      <c r="H19" s="1038">
        <v>170</v>
      </c>
      <c r="I19" s="1038">
        <v>25404</v>
      </c>
      <c r="J19" s="1038">
        <v>75660</v>
      </c>
      <c r="K19" s="1038">
        <v>948</v>
      </c>
      <c r="L19" s="1031" t="s">
        <v>1552</v>
      </c>
      <c r="M19" s="1040">
        <f t="shared" si="4"/>
        <v>55082</v>
      </c>
      <c r="N19" s="1041">
        <v>22757</v>
      </c>
      <c r="O19" s="1041">
        <v>32325</v>
      </c>
      <c r="P19" s="1040">
        <v>2</v>
      </c>
      <c r="Q19" s="1040">
        <v>943</v>
      </c>
      <c r="R19" s="1040">
        <v>24151</v>
      </c>
      <c r="S19" s="1040">
        <v>18080</v>
      </c>
      <c r="T19" s="1040">
        <v>11880</v>
      </c>
      <c r="U19" s="1040">
        <v>26</v>
      </c>
      <c r="V19" s="1034">
        <f t="shared" si="5"/>
        <v>4550</v>
      </c>
      <c r="W19" s="1034">
        <v>2986</v>
      </c>
      <c r="X19" s="1034">
        <v>1564</v>
      </c>
      <c r="Y19" s="1034" t="s">
        <v>1532</v>
      </c>
      <c r="Z19" s="1034">
        <v>103</v>
      </c>
      <c r="AA19" s="1034">
        <v>818</v>
      </c>
      <c r="AB19" s="1034">
        <v>2193</v>
      </c>
      <c r="AC19" s="1034">
        <v>1436</v>
      </c>
      <c r="AD19" s="545">
        <v>0</v>
      </c>
      <c r="AE19" s="546" t="s">
        <v>1553</v>
      </c>
      <c r="AF19" s="700" t="s">
        <v>1554</v>
      </c>
      <c r="AG19" s="1044" t="s">
        <v>1553</v>
      </c>
      <c r="AH19" s="1034">
        <f t="shared" si="6"/>
        <v>245</v>
      </c>
      <c r="AI19" s="1034">
        <v>108</v>
      </c>
      <c r="AJ19" s="1034">
        <v>137</v>
      </c>
      <c r="AK19" s="1046">
        <v>170</v>
      </c>
      <c r="AL19" s="1046">
        <v>75</v>
      </c>
      <c r="AM19" s="1046">
        <v>0</v>
      </c>
      <c r="AN19" s="1046">
        <v>675</v>
      </c>
      <c r="AO19" s="1034">
        <v>0</v>
      </c>
    </row>
    <row r="20" spans="1:43" s="159" customFormat="1" ht="22.7" customHeight="1">
      <c r="A20" s="544" t="s">
        <v>1555</v>
      </c>
      <c r="B20" s="1027" t="s">
        <v>1556</v>
      </c>
      <c r="C20" s="1038">
        <f t="shared" si="3"/>
        <v>15115</v>
      </c>
      <c r="D20" s="1038">
        <v>11842</v>
      </c>
      <c r="E20" s="1038">
        <v>3273</v>
      </c>
      <c r="F20" s="1038" t="s">
        <v>1532</v>
      </c>
      <c r="G20" s="1038">
        <v>28</v>
      </c>
      <c r="H20" s="1038">
        <v>232</v>
      </c>
      <c r="I20" s="1038">
        <v>2279</v>
      </c>
      <c r="J20" s="1038">
        <v>9338</v>
      </c>
      <c r="K20" s="1038">
        <v>3238</v>
      </c>
      <c r="L20" s="1031" t="s">
        <v>1557</v>
      </c>
      <c r="M20" s="1040">
        <f t="shared" si="4"/>
        <v>112581</v>
      </c>
      <c r="N20" s="1041">
        <v>57709</v>
      </c>
      <c r="O20" s="1041">
        <v>54872</v>
      </c>
      <c r="P20" s="1040">
        <v>5</v>
      </c>
      <c r="Q20" s="1040">
        <v>1404</v>
      </c>
      <c r="R20" s="1040">
        <v>24936</v>
      </c>
      <c r="S20" s="1040">
        <v>33978</v>
      </c>
      <c r="T20" s="1040">
        <v>50527</v>
      </c>
      <c r="U20" s="1040">
        <v>1731</v>
      </c>
      <c r="V20" s="1034">
        <f t="shared" si="5"/>
        <v>6934</v>
      </c>
      <c r="W20" s="1034">
        <v>5123</v>
      </c>
      <c r="X20" s="1034">
        <v>1811</v>
      </c>
      <c r="Y20" s="1034">
        <v>1</v>
      </c>
      <c r="Z20" s="1034">
        <v>210</v>
      </c>
      <c r="AA20" s="1034">
        <v>585</v>
      </c>
      <c r="AB20" s="1034">
        <v>3006</v>
      </c>
      <c r="AC20" s="1034">
        <v>3050</v>
      </c>
      <c r="AD20" s="545">
        <v>82</v>
      </c>
      <c r="AE20" s="546" t="s">
        <v>1558</v>
      </c>
      <c r="AF20" s="700" t="s">
        <v>1559</v>
      </c>
      <c r="AG20" s="1044" t="s">
        <v>1558</v>
      </c>
      <c r="AH20" s="1034">
        <f t="shared" si="6"/>
        <v>1219</v>
      </c>
      <c r="AI20" s="1034">
        <v>643</v>
      </c>
      <c r="AJ20" s="1034">
        <v>576</v>
      </c>
      <c r="AK20" s="1046">
        <v>276</v>
      </c>
      <c r="AL20" s="1046">
        <v>600</v>
      </c>
      <c r="AM20" s="1046">
        <v>343</v>
      </c>
      <c r="AN20" s="1046">
        <v>401</v>
      </c>
      <c r="AO20" s="1034">
        <v>0</v>
      </c>
    </row>
    <row r="21" spans="1:43" s="159" customFormat="1" ht="22.7" customHeight="1">
      <c r="A21" s="544" t="s">
        <v>1560</v>
      </c>
      <c r="B21" s="1027" t="s">
        <v>1561</v>
      </c>
      <c r="C21" s="1038">
        <f t="shared" si="3"/>
        <v>4217</v>
      </c>
      <c r="D21" s="1038">
        <v>2595</v>
      </c>
      <c r="E21" s="1038">
        <v>1622</v>
      </c>
      <c r="F21" s="1038" t="s">
        <v>1532</v>
      </c>
      <c r="G21" s="1038">
        <v>5</v>
      </c>
      <c r="H21" s="1038">
        <v>59</v>
      </c>
      <c r="I21" s="1038">
        <v>1162</v>
      </c>
      <c r="J21" s="1038">
        <v>1405</v>
      </c>
      <c r="K21" s="1038">
        <v>1586</v>
      </c>
      <c r="L21" s="1031" t="s">
        <v>1562</v>
      </c>
      <c r="M21" s="1040">
        <f t="shared" si="4"/>
        <v>148454</v>
      </c>
      <c r="N21" s="1041">
        <v>76326</v>
      </c>
      <c r="O21" s="1041">
        <v>72128</v>
      </c>
      <c r="P21" s="1040">
        <v>11</v>
      </c>
      <c r="Q21" s="1040">
        <v>1749</v>
      </c>
      <c r="R21" s="1040">
        <v>40038</v>
      </c>
      <c r="S21" s="1040">
        <v>47878</v>
      </c>
      <c r="T21" s="1040">
        <v>54248</v>
      </c>
      <c r="U21" s="1040">
        <v>4530</v>
      </c>
      <c r="V21" s="1034">
        <f t="shared" si="5"/>
        <v>9357</v>
      </c>
      <c r="W21" s="1034">
        <v>6638</v>
      </c>
      <c r="X21" s="1034">
        <v>2719</v>
      </c>
      <c r="Y21" s="1034">
        <v>1</v>
      </c>
      <c r="Z21" s="1034">
        <v>370</v>
      </c>
      <c r="AA21" s="1034">
        <v>963</v>
      </c>
      <c r="AB21" s="1034">
        <v>4313</v>
      </c>
      <c r="AC21" s="1034">
        <v>3428</v>
      </c>
      <c r="AD21" s="545">
        <v>282</v>
      </c>
      <c r="AE21" s="546" t="s">
        <v>1563</v>
      </c>
      <c r="AF21" s="700" t="s">
        <v>1564</v>
      </c>
      <c r="AG21" s="1044" t="s">
        <v>1563</v>
      </c>
      <c r="AH21" s="1034">
        <f t="shared" si="6"/>
        <v>2010</v>
      </c>
      <c r="AI21" s="1034">
        <v>937</v>
      </c>
      <c r="AJ21" s="1034">
        <v>1073</v>
      </c>
      <c r="AK21" s="1046">
        <v>529</v>
      </c>
      <c r="AL21" s="1046">
        <v>476</v>
      </c>
      <c r="AM21" s="1046">
        <v>1005</v>
      </c>
      <c r="AN21" s="1046">
        <v>293</v>
      </c>
      <c r="AO21" s="1034">
        <v>0</v>
      </c>
    </row>
    <row r="22" spans="1:43" s="159" customFormat="1" ht="22.7" customHeight="1">
      <c r="A22" s="544" t="s">
        <v>1565</v>
      </c>
      <c r="B22" s="1027" t="s">
        <v>1566</v>
      </c>
      <c r="C22" s="1038">
        <f t="shared" si="3"/>
        <v>2375</v>
      </c>
      <c r="D22" s="1038">
        <v>1267</v>
      </c>
      <c r="E22" s="1038">
        <v>1108</v>
      </c>
      <c r="F22" s="1038" t="s">
        <v>1532</v>
      </c>
      <c r="G22" s="1038">
        <v>1</v>
      </c>
      <c r="H22" s="1038">
        <v>28</v>
      </c>
      <c r="I22" s="1038">
        <v>627</v>
      </c>
      <c r="J22" s="1038">
        <v>864</v>
      </c>
      <c r="K22" s="1038">
        <v>855</v>
      </c>
      <c r="L22" s="1031" t="s">
        <v>1567</v>
      </c>
      <c r="M22" s="1040">
        <f t="shared" si="4"/>
        <v>158869</v>
      </c>
      <c r="N22" s="1041">
        <v>81341</v>
      </c>
      <c r="O22" s="1041">
        <v>77528</v>
      </c>
      <c r="P22" s="1040">
        <v>7</v>
      </c>
      <c r="Q22" s="1040">
        <v>2309</v>
      </c>
      <c r="R22" s="1040">
        <v>55207</v>
      </c>
      <c r="S22" s="1040">
        <v>49207</v>
      </c>
      <c r="T22" s="1040">
        <v>46539</v>
      </c>
      <c r="U22" s="1040">
        <v>5600</v>
      </c>
      <c r="V22" s="1034">
        <f t="shared" si="5"/>
        <v>8361</v>
      </c>
      <c r="W22" s="1034">
        <v>5733</v>
      </c>
      <c r="X22" s="1034">
        <v>2628</v>
      </c>
      <c r="Y22" s="1034" t="s">
        <v>1532</v>
      </c>
      <c r="Z22" s="1034">
        <v>282</v>
      </c>
      <c r="AA22" s="1034">
        <v>1069</v>
      </c>
      <c r="AB22" s="1034">
        <v>3668</v>
      </c>
      <c r="AC22" s="1034">
        <v>3081</v>
      </c>
      <c r="AD22" s="545">
        <v>261</v>
      </c>
      <c r="AE22" s="546" t="s">
        <v>1568</v>
      </c>
      <c r="AF22" s="700" t="s">
        <v>1569</v>
      </c>
      <c r="AG22" s="1044" t="s">
        <v>1568</v>
      </c>
      <c r="AH22" s="1034">
        <f t="shared" si="6"/>
        <v>1873</v>
      </c>
      <c r="AI22" s="1034">
        <v>993</v>
      </c>
      <c r="AJ22" s="1034">
        <v>880</v>
      </c>
      <c r="AK22" s="1046">
        <v>568</v>
      </c>
      <c r="AL22" s="1046">
        <v>364</v>
      </c>
      <c r="AM22" s="1046">
        <v>941</v>
      </c>
      <c r="AN22" s="1046">
        <v>353</v>
      </c>
      <c r="AO22" s="1034">
        <v>0</v>
      </c>
    </row>
    <row r="23" spans="1:43" s="159" customFormat="1" ht="22.7" customHeight="1">
      <c r="A23" s="544" t="s">
        <v>1570</v>
      </c>
      <c r="B23" s="1027" t="s">
        <v>1571</v>
      </c>
      <c r="C23" s="1038">
        <f t="shared" si="3"/>
        <v>2322</v>
      </c>
      <c r="D23" s="1038">
        <v>923</v>
      </c>
      <c r="E23" s="1038">
        <v>1399</v>
      </c>
      <c r="F23" s="1038" t="s">
        <v>1532</v>
      </c>
      <c r="G23" s="1038">
        <v>7</v>
      </c>
      <c r="H23" s="1038">
        <v>61</v>
      </c>
      <c r="I23" s="1038">
        <v>666</v>
      </c>
      <c r="J23" s="1038">
        <v>784</v>
      </c>
      <c r="K23" s="1038">
        <v>804</v>
      </c>
      <c r="L23" s="1031" t="s">
        <v>286</v>
      </c>
      <c r="M23" s="1040">
        <f t="shared" si="4"/>
        <v>187034</v>
      </c>
      <c r="N23" s="1041">
        <v>96400</v>
      </c>
      <c r="O23" s="1041">
        <v>90634</v>
      </c>
      <c r="P23" s="1040">
        <v>394</v>
      </c>
      <c r="Q23" s="1040">
        <v>4375</v>
      </c>
      <c r="R23" s="1040">
        <v>94497</v>
      </c>
      <c r="S23" s="1040">
        <v>43740</v>
      </c>
      <c r="T23" s="1040">
        <v>38688</v>
      </c>
      <c r="U23" s="1040">
        <v>5340</v>
      </c>
      <c r="V23" s="1034">
        <f t="shared" si="5"/>
        <v>5920</v>
      </c>
      <c r="W23" s="1034">
        <v>4117</v>
      </c>
      <c r="X23" s="1034">
        <v>1803</v>
      </c>
      <c r="Y23" s="1034">
        <v>105</v>
      </c>
      <c r="Z23" s="1034">
        <v>357</v>
      </c>
      <c r="AA23" s="1034">
        <v>1443</v>
      </c>
      <c r="AB23" s="1034">
        <v>1952</v>
      </c>
      <c r="AC23" s="1034">
        <v>1816</v>
      </c>
      <c r="AD23" s="545">
        <v>247</v>
      </c>
      <c r="AE23" s="546" t="s">
        <v>1572</v>
      </c>
      <c r="AF23" s="700" t="s">
        <v>1573</v>
      </c>
      <c r="AG23" s="1044" t="s">
        <v>1572</v>
      </c>
      <c r="AH23" s="1034">
        <f t="shared" si="6"/>
        <v>2061</v>
      </c>
      <c r="AI23" s="1034">
        <v>1179</v>
      </c>
      <c r="AJ23" s="1034">
        <v>882</v>
      </c>
      <c r="AK23" s="1046">
        <v>560</v>
      </c>
      <c r="AL23" s="1046">
        <v>471</v>
      </c>
      <c r="AM23" s="1046">
        <v>1030</v>
      </c>
      <c r="AN23" s="1046">
        <v>392</v>
      </c>
      <c r="AO23" s="1034">
        <v>0</v>
      </c>
    </row>
    <row r="24" spans="1:43" s="159" customFormat="1" ht="22.7" customHeight="1">
      <c r="A24" s="544" t="s">
        <v>1574</v>
      </c>
      <c r="B24" s="1027" t="s">
        <v>1575</v>
      </c>
      <c r="C24" s="1038">
        <f t="shared" si="3"/>
        <v>1785</v>
      </c>
      <c r="D24" s="1038">
        <v>683</v>
      </c>
      <c r="E24" s="1038">
        <v>1102</v>
      </c>
      <c r="F24" s="1038" t="s">
        <v>1532</v>
      </c>
      <c r="G24" s="1038">
        <v>10</v>
      </c>
      <c r="H24" s="1038">
        <v>77</v>
      </c>
      <c r="I24" s="1038">
        <v>509</v>
      </c>
      <c r="J24" s="1038">
        <v>580</v>
      </c>
      <c r="K24" s="1038">
        <v>609</v>
      </c>
      <c r="L24" s="1031" t="s">
        <v>287</v>
      </c>
      <c r="M24" s="1040">
        <f t="shared" si="4"/>
        <v>202439</v>
      </c>
      <c r="N24" s="1041">
        <v>103886</v>
      </c>
      <c r="O24" s="1041">
        <v>98553</v>
      </c>
      <c r="P24" s="1040">
        <v>3636</v>
      </c>
      <c r="Q24" s="1040">
        <v>11620</v>
      </c>
      <c r="R24" s="1040">
        <v>113266</v>
      </c>
      <c r="S24" s="1040">
        <v>30466</v>
      </c>
      <c r="T24" s="1040">
        <v>37794</v>
      </c>
      <c r="U24" s="1040">
        <v>5657</v>
      </c>
      <c r="V24" s="1034">
        <f t="shared" si="5"/>
        <v>6048</v>
      </c>
      <c r="W24" s="1034">
        <v>3992</v>
      </c>
      <c r="X24" s="1034">
        <v>2056</v>
      </c>
      <c r="Y24" s="1034">
        <v>371</v>
      </c>
      <c r="Z24" s="1034">
        <v>544</v>
      </c>
      <c r="AA24" s="1034">
        <v>1621</v>
      </c>
      <c r="AB24" s="1034">
        <v>1452</v>
      </c>
      <c r="AC24" s="1034">
        <v>1821</v>
      </c>
      <c r="AD24" s="545">
        <v>239</v>
      </c>
      <c r="AE24" s="546" t="s">
        <v>1576</v>
      </c>
      <c r="AF24" s="700" t="s">
        <v>1577</v>
      </c>
      <c r="AG24" s="1044" t="s">
        <v>1578</v>
      </c>
      <c r="AH24" s="1034">
        <f t="shared" si="6"/>
        <v>1724</v>
      </c>
      <c r="AI24" s="1034">
        <v>1033</v>
      </c>
      <c r="AJ24" s="1034">
        <v>691</v>
      </c>
      <c r="AK24" s="1046">
        <v>463</v>
      </c>
      <c r="AL24" s="1046">
        <v>329</v>
      </c>
      <c r="AM24" s="1046">
        <v>932</v>
      </c>
      <c r="AN24" s="1046">
        <v>599</v>
      </c>
      <c r="AO24" s="1034">
        <v>0</v>
      </c>
    </row>
    <row r="25" spans="1:43" s="159" customFormat="1" ht="22.7" customHeight="1">
      <c r="A25" s="544" t="s">
        <v>1579</v>
      </c>
      <c r="B25" s="1027" t="s">
        <v>1580</v>
      </c>
      <c r="C25" s="1038">
        <f t="shared" si="3"/>
        <v>661</v>
      </c>
      <c r="D25" s="1038">
        <v>334</v>
      </c>
      <c r="E25" s="1038">
        <v>327</v>
      </c>
      <c r="F25" s="1038" t="s">
        <v>1532</v>
      </c>
      <c r="G25" s="1038">
        <v>10</v>
      </c>
      <c r="H25" s="1038">
        <v>102</v>
      </c>
      <c r="I25" s="1038">
        <v>23</v>
      </c>
      <c r="J25" s="1038">
        <v>211</v>
      </c>
      <c r="K25" s="1038">
        <v>315</v>
      </c>
      <c r="L25" s="1031" t="s">
        <v>288</v>
      </c>
      <c r="M25" s="1040">
        <f t="shared" si="4"/>
        <v>211200</v>
      </c>
      <c r="N25" s="1041">
        <v>106977</v>
      </c>
      <c r="O25" s="1041">
        <v>104223</v>
      </c>
      <c r="P25" s="1040">
        <v>13138</v>
      </c>
      <c r="Q25" s="1040">
        <v>31684</v>
      </c>
      <c r="R25" s="1040">
        <v>109016</v>
      </c>
      <c r="S25" s="1040">
        <v>20639</v>
      </c>
      <c r="T25" s="1040">
        <v>30813</v>
      </c>
      <c r="U25" s="1040">
        <v>5910</v>
      </c>
      <c r="V25" s="1034">
        <f t="shared" si="5"/>
        <v>7381</v>
      </c>
      <c r="W25" s="1034">
        <v>4634</v>
      </c>
      <c r="X25" s="1034">
        <v>2747</v>
      </c>
      <c r="Y25" s="1034">
        <v>906</v>
      </c>
      <c r="Z25" s="1034">
        <v>1242</v>
      </c>
      <c r="AA25" s="1034">
        <v>1992</v>
      </c>
      <c r="AB25" s="1034">
        <v>1358</v>
      </c>
      <c r="AC25" s="1034">
        <v>1753</v>
      </c>
      <c r="AD25" s="545">
        <v>130</v>
      </c>
      <c r="AE25" s="546" t="s">
        <v>1581</v>
      </c>
      <c r="AF25" s="700" t="s">
        <v>1582</v>
      </c>
      <c r="AG25" s="1044" t="s">
        <v>1581</v>
      </c>
      <c r="AH25" s="1034">
        <f t="shared" si="6"/>
        <v>1557</v>
      </c>
      <c r="AI25" s="1034">
        <v>1010</v>
      </c>
      <c r="AJ25" s="1034">
        <v>547</v>
      </c>
      <c r="AK25" s="1046">
        <v>352</v>
      </c>
      <c r="AL25" s="1046">
        <v>259</v>
      </c>
      <c r="AM25" s="1046">
        <v>946</v>
      </c>
      <c r="AN25" s="1046">
        <v>757</v>
      </c>
      <c r="AO25" s="1034">
        <v>0</v>
      </c>
    </row>
    <row r="26" spans="1:43" s="159" customFormat="1" ht="22.7" customHeight="1">
      <c r="A26" s="544" t="s">
        <v>1583</v>
      </c>
      <c r="B26" s="1027" t="s">
        <v>1584</v>
      </c>
      <c r="C26" s="1038">
        <f t="shared" si="3"/>
        <v>500</v>
      </c>
      <c r="D26" s="1038">
        <v>334</v>
      </c>
      <c r="E26" s="1038">
        <v>166</v>
      </c>
      <c r="F26" s="1038" t="s">
        <v>1532</v>
      </c>
      <c r="G26" s="1038">
        <v>18</v>
      </c>
      <c r="H26" s="1038">
        <v>106</v>
      </c>
      <c r="I26" s="1038">
        <v>27</v>
      </c>
      <c r="J26" s="1038">
        <v>172</v>
      </c>
      <c r="K26" s="1038">
        <v>177</v>
      </c>
      <c r="L26" s="1031" t="s">
        <v>289</v>
      </c>
      <c r="M26" s="1040">
        <f t="shared" si="4"/>
        <v>207825</v>
      </c>
      <c r="N26" s="1041">
        <v>103685</v>
      </c>
      <c r="O26" s="1041">
        <v>104140</v>
      </c>
      <c r="P26" s="1040">
        <v>33898</v>
      </c>
      <c r="Q26" s="1040">
        <v>52520</v>
      </c>
      <c r="R26" s="1040">
        <v>85911</v>
      </c>
      <c r="S26" s="1040">
        <v>13135</v>
      </c>
      <c r="T26" s="1040">
        <v>18084</v>
      </c>
      <c r="U26" s="1040">
        <v>4277</v>
      </c>
      <c r="V26" s="1034">
        <f t="shared" si="5"/>
        <v>7918</v>
      </c>
      <c r="W26" s="1034">
        <v>4451</v>
      </c>
      <c r="X26" s="1034">
        <v>3467</v>
      </c>
      <c r="Y26" s="1034">
        <v>1903</v>
      </c>
      <c r="Z26" s="1034">
        <v>2283</v>
      </c>
      <c r="AA26" s="1034">
        <v>1994</v>
      </c>
      <c r="AB26" s="1034">
        <v>618</v>
      </c>
      <c r="AC26" s="1034">
        <v>974</v>
      </c>
      <c r="AD26" s="545">
        <v>146</v>
      </c>
      <c r="AE26" s="546" t="s">
        <v>1585</v>
      </c>
      <c r="AF26" s="700" t="s">
        <v>1586</v>
      </c>
      <c r="AG26" s="1044" t="s">
        <v>1585</v>
      </c>
      <c r="AH26" s="1034">
        <f t="shared" si="6"/>
        <v>1147</v>
      </c>
      <c r="AI26" s="1034">
        <v>889</v>
      </c>
      <c r="AJ26" s="1034">
        <v>258</v>
      </c>
      <c r="AK26" s="1046">
        <v>212</v>
      </c>
      <c r="AL26" s="1046">
        <v>208</v>
      </c>
      <c r="AM26" s="1046">
        <v>727</v>
      </c>
      <c r="AN26" s="1046">
        <v>1281</v>
      </c>
      <c r="AO26" s="1034">
        <v>0</v>
      </c>
    </row>
    <row r="27" spans="1:43" s="159" customFormat="1" ht="22.7" customHeight="1">
      <c r="A27" s="544" t="s">
        <v>1587</v>
      </c>
      <c r="B27" s="1027" t="s">
        <v>1588</v>
      </c>
      <c r="C27" s="1038">
        <f t="shared" si="3"/>
        <v>152</v>
      </c>
      <c r="D27" s="1038">
        <v>99</v>
      </c>
      <c r="E27" s="1038">
        <v>53</v>
      </c>
      <c r="F27" s="1038" t="s">
        <v>1532</v>
      </c>
      <c r="G27" s="1038">
        <v>12</v>
      </c>
      <c r="H27" s="1038">
        <v>66</v>
      </c>
      <c r="I27" s="1038">
        <v>14</v>
      </c>
      <c r="J27" s="1038">
        <v>10</v>
      </c>
      <c r="K27" s="1038">
        <v>50</v>
      </c>
      <c r="L27" s="1031" t="s">
        <v>290</v>
      </c>
      <c r="M27" s="1040">
        <f t="shared" si="4"/>
        <v>157988</v>
      </c>
      <c r="N27" s="1041">
        <v>77655</v>
      </c>
      <c r="O27" s="1041">
        <v>80333</v>
      </c>
      <c r="P27" s="1040">
        <v>49645</v>
      </c>
      <c r="Q27" s="1040">
        <v>43478</v>
      </c>
      <c r="R27" s="1040">
        <v>47841</v>
      </c>
      <c r="S27" s="1040">
        <v>5287</v>
      </c>
      <c r="T27" s="1040">
        <v>9147</v>
      </c>
      <c r="U27" s="1040">
        <v>2590</v>
      </c>
      <c r="V27" s="1034">
        <f t="shared" si="5"/>
        <v>6685</v>
      </c>
      <c r="W27" s="1034">
        <v>3282</v>
      </c>
      <c r="X27" s="1034">
        <v>3403</v>
      </c>
      <c r="Y27" s="1034">
        <v>2257</v>
      </c>
      <c r="Z27" s="1034">
        <v>2061</v>
      </c>
      <c r="AA27" s="1034">
        <v>1485</v>
      </c>
      <c r="AB27" s="1034">
        <v>277</v>
      </c>
      <c r="AC27" s="1034">
        <v>539</v>
      </c>
      <c r="AD27" s="545">
        <v>66</v>
      </c>
      <c r="AE27" s="546" t="s">
        <v>1589</v>
      </c>
      <c r="AF27" s="700" t="s">
        <v>1590</v>
      </c>
      <c r="AG27" s="1044" t="s">
        <v>1591</v>
      </c>
      <c r="AH27" s="1034">
        <f t="shared" si="6"/>
        <v>594</v>
      </c>
      <c r="AI27" s="1034">
        <v>472</v>
      </c>
      <c r="AJ27" s="1034">
        <v>122</v>
      </c>
      <c r="AK27" s="1046">
        <v>167</v>
      </c>
      <c r="AL27" s="1046">
        <v>96</v>
      </c>
      <c r="AM27" s="1046">
        <v>331</v>
      </c>
      <c r="AN27" s="1046">
        <v>4326</v>
      </c>
      <c r="AO27" s="1034">
        <v>0</v>
      </c>
    </row>
    <row r="28" spans="1:43" s="159" customFormat="1" ht="22.7" customHeight="1">
      <c r="A28" s="544" t="s">
        <v>1592</v>
      </c>
      <c r="B28" s="1027" t="s">
        <v>1593</v>
      </c>
      <c r="C28" s="1038">
        <f t="shared" si="3"/>
        <v>51</v>
      </c>
      <c r="D28" s="1038">
        <v>40</v>
      </c>
      <c r="E28" s="1038">
        <v>11</v>
      </c>
      <c r="F28" s="1038">
        <v>11</v>
      </c>
      <c r="G28" s="1038">
        <v>3</v>
      </c>
      <c r="H28" s="1038">
        <v>19</v>
      </c>
      <c r="I28" s="1038">
        <v>3</v>
      </c>
      <c r="J28" s="1038">
        <v>7</v>
      </c>
      <c r="K28" s="1038">
        <v>8</v>
      </c>
      <c r="L28" s="1031" t="s">
        <v>291</v>
      </c>
      <c r="M28" s="1040">
        <f t="shared" si="4"/>
        <v>115222</v>
      </c>
      <c r="N28" s="1041">
        <v>58487</v>
      </c>
      <c r="O28" s="1041">
        <v>56735</v>
      </c>
      <c r="P28" s="1040">
        <v>51524</v>
      </c>
      <c r="Q28" s="1040">
        <v>28573</v>
      </c>
      <c r="R28" s="1040">
        <v>26069</v>
      </c>
      <c r="S28" s="1040">
        <v>2424</v>
      </c>
      <c r="T28" s="1040">
        <v>5377</v>
      </c>
      <c r="U28" s="1040">
        <v>1255</v>
      </c>
      <c r="V28" s="1034">
        <f t="shared" si="5"/>
        <v>6481</v>
      </c>
      <c r="W28" s="1034">
        <v>2768</v>
      </c>
      <c r="X28" s="1034">
        <v>3713</v>
      </c>
      <c r="Y28" s="1034">
        <v>3235</v>
      </c>
      <c r="Z28" s="1034">
        <v>1588</v>
      </c>
      <c r="AA28" s="1034">
        <v>905</v>
      </c>
      <c r="AB28" s="1034">
        <v>219</v>
      </c>
      <c r="AC28" s="1034">
        <v>497</v>
      </c>
      <c r="AD28" s="545">
        <v>37</v>
      </c>
      <c r="AE28" s="546" t="s">
        <v>1594</v>
      </c>
      <c r="AF28" s="700" t="s">
        <v>1595</v>
      </c>
      <c r="AG28" s="1044" t="s">
        <v>1594</v>
      </c>
      <c r="AH28" s="1034">
        <f t="shared" si="6"/>
        <v>355</v>
      </c>
      <c r="AI28" s="1034">
        <v>319</v>
      </c>
      <c r="AJ28" s="1034">
        <v>36</v>
      </c>
      <c r="AK28" s="1046">
        <v>95</v>
      </c>
      <c r="AL28" s="1046">
        <v>49</v>
      </c>
      <c r="AM28" s="1046">
        <v>211</v>
      </c>
      <c r="AN28" s="1046">
        <v>8537</v>
      </c>
      <c r="AO28" s="1034">
        <v>0</v>
      </c>
    </row>
    <row r="29" spans="1:43" s="159" customFormat="1" ht="22.7" customHeight="1">
      <c r="A29" s="544" t="s">
        <v>1596</v>
      </c>
      <c r="B29" s="1027" t="s">
        <v>1597</v>
      </c>
      <c r="C29" s="1038">
        <f t="shared" si="3"/>
        <v>22</v>
      </c>
      <c r="D29" s="1038">
        <v>16</v>
      </c>
      <c r="E29" s="1038">
        <v>6</v>
      </c>
      <c r="F29" s="1038">
        <v>3</v>
      </c>
      <c r="G29" s="1038">
        <v>0</v>
      </c>
      <c r="H29" s="1038">
        <v>0</v>
      </c>
      <c r="I29" s="1038">
        <v>7</v>
      </c>
      <c r="J29" s="1038">
        <v>9</v>
      </c>
      <c r="K29" s="1038">
        <v>3</v>
      </c>
      <c r="L29" s="1031" t="s">
        <v>1598</v>
      </c>
      <c r="M29" s="1040">
        <f t="shared" si="4"/>
        <v>197350</v>
      </c>
      <c r="N29" s="1041">
        <v>98778</v>
      </c>
      <c r="O29" s="1041">
        <v>98572</v>
      </c>
      <c r="P29" s="1040">
        <v>126382</v>
      </c>
      <c r="Q29" s="1040">
        <v>34176</v>
      </c>
      <c r="R29" s="1040">
        <v>27719</v>
      </c>
      <c r="S29" s="1040">
        <v>1723</v>
      </c>
      <c r="T29" s="1040">
        <v>6511</v>
      </c>
      <c r="U29" s="1040">
        <v>839</v>
      </c>
      <c r="V29" s="1034">
        <f t="shared" si="5"/>
        <v>25690</v>
      </c>
      <c r="W29" s="1034">
        <v>8861</v>
      </c>
      <c r="X29" s="1034">
        <v>1355951</v>
      </c>
      <c r="Y29" s="1034">
        <v>19174</v>
      </c>
      <c r="Z29" s="1034">
        <v>3448</v>
      </c>
      <c r="AA29" s="1034">
        <v>1522</v>
      </c>
      <c r="AB29" s="1034">
        <v>470</v>
      </c>
      <c r="AC29" s="1034">
        <v>1064</v>
      </c>
      <c r="AD29" s="545">
        <v>12</v>
      </c>
      <c r="AE29" s="546" t="s">
        <v>1597</v>
      </c>
      <c r="AF29" s="700" t="s">
        <v>1596</v>
      </c>
      <c r="AG29" s="1044" t="s">
        <v>1597</v>
      </c>
      <c r="AH29" s="1034">
        <f t="shared" si="6"/>
        <v>344</v>
      </c>
      <c r="AI29" s="1034">
        <v>311</v>
      </c>
      <c r="AJ29" s="1034">
        <v>33</v>
      </c>
      <c r="AK29" s="1046">
        <v>47</v>
      </c>
      <c r="AL29" s="1046">
        <v>116</v>
      </c>
      <c r="AM29" s="1046">
        <v>181</v>
      </c>
      <c r="AN29" s="1046">
        <v>110901</v>
      </c>
      <c r="AO29" s="1034">
        <v>0</v>
      </c>
    </row>
    <row r="30" spans="1:43" s="159" customFormat="1" ht="22.7" customHeight="1" thickBot="1">
      <c r="A30" s="923" t="s">
        <v>1599</v>
      </c>
      <c r="B30" s="1028" t="s">
        <v>1600</v>
      </c>
      <c r="C30" s="1034">
        <v>0</v>
      </c>
      <c r="D30" s="1034">
        <v>0</v>
      </c>
      <c r="E30" s="1034">
        <v>0</v>
      </c>
      <c r="F30" s="1034">
        <v>0</v>
      </c>
      <c r="G30" s="1034">
        <v>0</v>
      </c>
      <c r="H30" s="1034">
        <v>0</v>
      </c>
      <c r="I30" s="1034">
        <v>0</v>
      </c>
      <c r="J30" s="1034">
        <v>0</v>
      </c>
      <c r="K30" s="1034">
        <v>0</v>
      </c>
      <c r="L30" s="1032" t="s">
        <v>295</v>
      </c>
      <c r="M30" s="1034">
        <v>0</v>
      </c>
      <c r="N30" s="1034">
        <v>0</v>
      </c>
      <c r="O30" s="1034">
        <v>0</v>
      </c>
      <c r="P30" s="1034">
        <v>0</v>
      </c>
      <c r="Q30" s="1034">
        <v>0</v>
      </c>
      <c r="R30" s="1034">
        <v>0</v>
      </c>
      <c r="S30" s="1034">
        <v>0</v>
      </c>
      <c r="T30" s="1034">
        <v>0</v>
      </c>
      <c r="U30" s="1034">
        <v>0</v>
      </c>
      <c r="V30" s="1034">
        <v>0</v>
      </c>
      <c r="W30" s="1034">
        <v>0</v>
      </c>
      <c r="X30" s="1034">
        <v>0</v>
      </c>
      <c r="Y30" s="1034">
        <v>0</v>
      </c>
      <c r="Z30" s="1034">
        <v>0</v>
      </c>
      <c r="AA30" s="1034">
        <v>0</v>
      </c>
      <c r="AB30" s="1034">
        <v>0</v>
      </c>
      <c r="AC30" s="1034">
        <v>0</v>
      </c>
      <c r="AD30" s="168">
        <v>0</v>
      </c>
      <c r="AE30" s="1036" t="s">
        <v>1600</v>
      </c>
      <c r="AF30" s="924" t="s">
        <v>1601</v>
      </c>
      <c r="AG30" s="1045" t="s">
        <v>1600</v>
      </c>
      <c r="AH30" s="1034">
        <f t="shared" si="6"/>
        <v>0</v>
      </c>
      <c r="AI30" s="1034">
        <v>0</v>
      </c>
      <c r="AJ30" s="1034">
        <v>0</v>
      </c>
      <c r="AK30" s="1034">
        <v>0</v>
      </c>
      <c r="AL30" s="1034">
        <v>0</v>
      </c>
      <c r="AM30" s="1034">
        <v>0</v>
      </c>
      <c r="AN30" s="1034">
        <v>0</v>
      </c>
      <c r="AO30" s="1034">
        <v>0</v>
      </c>
    </row>
    <row r="31" spans="1:43" s="184" customFormat="1" ht="11.1" customHeight="1">
      <c r="A31" s="547" t="s">
        <v>1602</v>
      </c>
      <c r="B31" s="182"/>
      <c r="C31" s="548"/>
      <c r="D31" s="548"/>
      <c r="E31" s="548"/>
      <c r="F31" s="548"/>
      <c r="G31" s="548"/>
      <c r="H31" s="548"/>
      <c r="I31" s="548"/>
      <c r="J31" s="548"/>
      <c r="K31" s="185" t="s">
        <v>1603</v>
      </c>
      <c r="L31" s="547" t="s">
        <v>1604</v>
      </c>
      <c r="M31" s="549"/>
      <c r="N31" s="549"/>
      <c r="O31" s="549"/>
      <c r="P31" s="549"/>
      <c r="Q31" s="182"/>
      <c r="R31" s="182"/>
      <c r="S31" s="182"/>
      <c r="T31" s="182"/>
      <c r="U31" s="182"/>
      <c r="V31" s="182"/>
      <c r="W31" s="182"/>
      <c r="X31" s="182"/>
      <c r="Y31" s="547"/>
      <c r="Z31" s="547"/>
      <c r="AA31" s="547"/>
      <c r="AB31" s="547"/>
      <c r="AC31" s="547"/>
      <c r="AD31" s="182"/>
      <c r="AE31" s="185" t="s">
        <v>1603</v>
      </c>
      <c r="AF31" s="547" t="s">
        <v>1604</v>
      </c>
      <c r="AG31" s="182"/>
      <c r="AH31" s="182"/>
      <c r="AI31" s="182"/>
      <c r="AJ31" s="182"/>
      <c r="AK31" s="548"/>
      <c r="AL31" s="548"/>
      <c r="AM31" s="548"/>
      <c r="AN31" s="548"/>
      <c r="AO31" s="185" t="s">
        <v>1603</v>
      </c>
      <c r="AP31" s="1135"/>
      <c r="AQ31" s="550"/>
    </row>
    <row r="32" spans="1:43" s="1135" customFormat="1" ht="11.1" customHeight="1">
      <c r="A32" s="551" t="s">
        <v>1605</v>
      </c>
      <c r="I32" s="551"/>
      <c r="J32" s="551"/>
      <c r="K32" s="550" t="s">
        <v>343</v>
      </c>
      <c r="L32" s="551"/>
      <c r="M32" s="551"/>
      <c r="N32" s="551"/>
      <c r="O32" s="551"/>
      <c r="P32" s="551"/>
      <c r="AD32" s="552"/>
      <c r="AE32" s="552"/>
      <c r="AH32" s="552"/>
      <c r="AI32" s="552"/>
      <c r="AJ32" s="552"/>
      <c r="AK32" s="552"/>
      <c r="AL32" s="552"/>
      <c r="AM32" s="1643"/>
      <c r="AN32" s="1643"/>
      <c r="AO32" s="1643"/>
    </row>
    <row r="33" spans="1:41" s="159" customFormat="1">
      <c r="A33" s="551" t="s">
        <v>1904</v>
      </c>
      <c r="B33" s="1025"/>
      <c r="I33" s="160"/>
      <c r="J33" s="161"/>
      <c r="AD33" s="162"/>
      <c r="AE33" s="162"/>
      <c r="AH33" s="204"/>
      <c r="AI33" s="204"/>
      <c r="AJ33" s="204"/>
      <c r="AK33" s="204"/>
      <c r="AL33" s="204"/>
      <c r="AM33" s="204"/>
      <c r="AN33" s="205"/>
      <c r="AO33" s="204"/>
    </row>
    <row r="34" spans="1:41" s="159" customFormat="1">
      <c r="B34" s="1025"/>
      <c r="I34" s="160"/>
      <c r="J34" s="161"/>
      <c r="AD34" s="162"/>
      <c r="AE34" s="162"/>
      <c r="AH34" s="204"/>
      <c r="AI34" s="204"/>
      <c r="AJ34" s="204"/>
      <c r="AK34" s="204"/>
      <c r="AL34" s="204"/>
      <c r="AM34" s="204"/>
      <c r="AN34" s="205"/>
      <c r="AO34" s="204"/>
    </row>
    <row r="35" spans="1:41" s="159" customFormat="1">
      <c r="B35" s="1025"/>
      <c r="I35" s="160"/>
      <c r="J35" s="161"/>
      <c r="AD35" s="162"/>
      <c r="AE35" s="162"/>
      <c r="AH35" s="204"/>
      <c r="AI35" s="204"/>
      <c r="AJ35" s="204"/>
      <c r="AK35" s="204"/>
      <c r="AL35" s="204"/>
      <c r="AM35" s="204"/>
      <c r="AN35" s="205"/>
      <c r="AO35" s="204"/>
    </row>
    <row r="36" spans="1:41" s="159" customFormat="1">
      <c r="B36" s="1025"/>
      <c r="I36" s="160"/>
      <c r="J36" s="161"/>
      <c r="AD36" s="162"/>
      <c r="AE36" s="162"/>
      <c r="AH36" s="204"/>
      <c r="AI36" s="204"/>
      <c r="AJ36" s="204"/>
      <c r="AK36" s="204"/>
      <c r="AL36" s="204"/>
      <c r="AM36" s="204"/>
      <c r="AN36" s="205"/>
      <c r="AO36" s="204"/>
    </row>
    <row r="37" spans="1:41" s="159" customFormat="1">
      <c r="B37" s="1025"/>
      <c r="I37" s="160"/>
      <c r="J37" s="161"/>
      <c r="AD37" s="162"/>
      <c r="AE37" s="162"/>
      <c r="AH37" s="204"/>
      <c r="AI37" s="204"/>
      <c r="AJ37" s="204"/>
      <c r="AK37" s="204"/>
      <c r="AL37" s="204"/>
      <c r="AM37" s="204"/>
      <c r="AN37" s="205"/>
      <c r="AO37" s="204"/>
    </row>
    <row r="38" spans="1:41" s="159" customFormat="1">
      <c r="B38" s="1025"/>
      <c r="I38" s="160"/>
      <c r="J38" s="161"/>
      <c r="AD38" s="162"/>
      <c r="AE38" s="162"/>
      <c r="AH38" s="204"/>
      <c r="AI38" s="204"/>
      <c r="AJ38" s="204"/>
      <c r="AK38" s="204"/>
      <c r="AL38" s="204"/>
      <c r="AM38" s="204"/>
      <c r="AN38" s="205"/>
      <c r="AO38" s="204"/>
    </row>
    <row r="39" spans="1:41" s="159" customFormat="1">
      <c r="B39" s="1025"/>
      <c r="I39" s="160"/>
      <c r="J39" s="161"/>
      <c r="AD39" s="162"/>
      <c r="AE39" s="162"/>
      <c r="AH39" s="204"/>
      <c r="AI39" s="204"/>
      <c r="AJ39" s="204"/>
      <c r="AK39" s="204"/>
      <c r="AL39" s="204"/>
      <c r="AM39" s="204"/>
      <c r="AN39" s="205"/>
      <c r="AO39" s="204"/>
    </row>
    <row r="40" spans="1:41" s="159" customFormat="1">
      <c r="B40" s="1025"/>
      <c r="I40" s="160"/>
      <c r="J40" s="161"/>
      <c r="AD40" s="162"/>
      <c r="AE40" s="162"/>
      <c r="AH40" s="204"/>
      <c r="AI40" s="204"/>
      <c r="AJ40" s="204"/>
      <c r="AK40" s="204"/>
      <c r="AL40" s="204"/>
      <c r="AM40" s="204"/>
      <c r="AN40" s="205"/>
      <c r="AO40" s="204"/>
    </row>
    <row r="41" spans="1:41" s="159" customFormat="1">
      <c r="B41" s="1025"/>
      <c r="I41" s="160"/>
      <c r="J41" s="161"/>
      <c r="AD41" s="162"/>
      <c r="AE41" s="162"/>
      <c r="AH41" s="204"/>
      <c r="AI41" s="204"/>
      <c r="AJ41" s="204"/>
      <c r="AK41" s="204"/>
      <c r="AL41" s="204"/>
      <c r="AM41" s="204"/>
      <c r="AN41" s="205"/>
      <c r="AO41" s="204"/>
    </row>
    <row r="42" spans="1:41" s="159" customFormat="1">
      <c r="B42" s="1025"/>
      <c r="I42" s="160"/>
      <c r="J42" s="161"/>
      <c r="AD42" s="162"/>
      <c r="AE42" s="162"/>
      <c r="AH42" s="204"/>
      <c r="AI42" s="204"/>
      <c r="AJ42" s="204"/>
      <c r="AK42" s="204"/>
      <c r="AL42" s="204"/>
      <c r="AM42" s="204"/>
      <c r="AN42" s="205"/>
      <c r="AO42" s="204"/>
    </row>
    <row r="43" spans="1:41" s="159" customFormat="1">
      <c r="B43" s="1025"/>
      <c r="I43" s="160"/>
      <c r="J43" s="161"/>
      <c r="AD43" s="162"/>
      <c r="AE43" s="162"/>
      <c r="AH43" s="204"/>
      <c r="AI43" s="204"/>
      <c r="AJ43" s="204"/>
      <c r="AK43" s="204"/>
      <c r="AL43" s="204"/>
      <c r="AM43" s="204"/>
      <c r="AN43" s="205"/>
      <c r="AO43" s="204"/>
    </row>
    <row r="44" spans="1:41" s="159" customFormat="1">
      <c r="B44" s="1025"/>
      <c r="I44" s="160"/>
      <c r="J44" s="161"/>
      <c r="AD44" s="162"/>
      <c r="AE44" s="162"/>
      <c r="AH44" s="204"/>
      <c r="AI44" s="204"/>
      <c r="AJ44" s="204"/>
      <c r="AK44" s="204"/>
      <c r="AL44" s="204"/>
      <c r="AM44" s="204"/>
      <c r="AN44" s="205"/>
      <c r="AO44" s="204"/>
    </row>
    <row r="45" spans="1:41" s="159" customFormat="1">
      <c r="B45" s="1025"/>
      <c r="I45" s="160"/>
      <c r="J45" s="161"/>
      <c r="AD45" s="162"/>
      <c r="AE45" s="162"/>
      <c r="AH45" s="204"/>
      <c r="AI45" s="204"/>
      <c r="AJ45" s="204"/>
      <c r="AK45" s="204"/>
      <c r="AL45" s="204"/>
      <c r="AM45" s="204"/>
      <c r="AN45" s="205"/>
      <c r="AO45" s="204"/>
    </row>
    <row r="46" spans="1:41" s="159" customFormat="1">
      <c r="B46" s="1025"/>
      <c r="I46" s="160"/>
      <c r="J46" s="161"/>
      <c r="AD46" s="162"/>
      <c r="AE46" s="162"/>
      <c r="AH46" s="204"/>
      <c r="AI46" s="204"/>
      <c r="AJ46" s="204"/>
      <c r="AK46" s="204"/>
      <c r="AL46" s="204"/>
      <c r="AM46" s="204"/>
      <c r="AN46" s="205"/>
      <c r="AO46" s="204"/>
    </row>
    <row r="47" spans="1:41" s="159" customFormat="1">
      <c r="B47" s="1025"/>
      <c r="I47" s="160"/>
      <c r="J47" s="161"/>
      <c r="AD47" s="162"/>
      <c r="AE47" s="162"/>
      <c r="AH47" s="204"/>
      <c r="AI47" s="204"/>
      <c r="AJ47" s="204"/>
      <c r="AK47" s="204"/>
      <c r="AL47" s="204"/>
      <c r="AM47" s="204"/>
      <c r="AN47" s="205"/>
      <c r="AO47" s="204"/>
    </row>
    <row r="48" spans="1:41" s="159" customFormat="1">
      <c r="B48" s="1025"/>
      <c r="I48" s="160"/>
      <c r="J48" s="161"/>
      <c r="AD48" s="162"/>
      <c r="AE48" s="162"/>
      <c r="AH48" s="204"/>
      <c r="AI48" s="204"/>
      <c r="AJ48" s="204"/>
      <c r="AK48" s="204"/>
      <c r="AL48" s="204"/>
      <c r="AM48" s="204"/>
      <c r="AN48" s="205"/>
      <c r="AO48" s="204"/>
    </row>
    <row r="49" spans="2:41" s="159" customFormat="1">
      <c r="B49" s="1025"/>
      <c r="I49" s="160"/>
      <c r="J49" s="161"/>
      <c r="AD49" s="162"/>
      <c r="AE49" s="162"/>
      <c r="AH49" s="204"/>
      <c r="AI49" s="204"/>
      <c r="AJ49" s="204"/>
      <c r="AK49" s="204"/>
      <c r="AL49" s="204"/>
      <c r="AM49" s="204"/>
      <c r="AN49" s="205"/>
      <c r="AO49" s="204"/>
    </row>
    <row r="50" spans="2:41" s="159" customFormat="1">
      <c r="B50" s="1025"/>
      <c r="I50" s="160"/>
      <c r="J50" s="161"/>
      <c r="AD50" s="162"/>
      <c r="AE50" s="162"/>
      <c r="AH50" s="204"/>
      <c r="AI50" s="204"/>
      <c r="AJ50" s="204"/>
      <c r="AK50" s="204"/>
      <c r="AL50" s="204"/>
      <c r="AM50" s="204"/>
      <c r="AN50" s="205"/>
      <c r="AO50" s="204"/>
    </row>
    <row r="51" spans="2:41" s="159" customFormat="1">
      <c r="B51" s="1025"/>
      <c r="I51" s="160"/>
      <c r="J51" s="161"/>
      <c r="AD51" s="162"/>
      <c r="AE51" s="162"/>
      <c r="AH51" s="204"/>
      <c r="AI51" s="204"/>
      <c r="AJ51" s="204"/>
      <c r="AK51" s="204"/>
      <c r="AL51" s="204"/>
      <c r="AM51" s="204"/>
      <c r="AN51" s="205"/>
      <c r="AO51" s="204"/>
    </row>
    <row r="52" spans="2:41" s="159" customFormat="1">
      <c r="B52" s="1025"/>
      <c r="I52" s="160"/>
      <c r="J52" s="161"/>
      <c r="AD52" s="162"/>
      <c r="AE52" s="162"/>
      <c r="AH52" s="204"/>
      <c r="AI52" s="204"/>
      <c r="AJ52" s="204"/>
      <c r="AK52" s="204"/>
      <c r="AL52" s="204"/>
      <c r="AM52" s="204"/>
      <c r="AN52" s="205"/>
      <c r="AO52" s="204"/>
    </row>
    <row r="53" spans="2:41" s="159" customFormat="1">
      <c r="B53" s="1025"/>
      <c r="I53" s="160"/>
      <c r="J53" s="161"/>
      <c r="AD53" s="162"/>
      <c r="AE53" s="162"/>
      <c r="AH53" s="204"/>
      <c r="AI53" s="204"/>
      <c r="AJ53" s="204"/>
      <c r="AK53" s="204"/>
      <c r="AL53" s="204"/>
      <c r="AM53" s="204"/>
      <c r="AN53" s="205"/>
      <c r="AO53" s="204"/>
    </row>
    <row r="54" spans="2:41" s="159" customFormat="1">
      <c r="B54" s="1025"/>
      <c r="I54" s="160"/>
      <c r="J54" s="161"/>
      <c r="AD54" s="162"/>
      <c r="AE54" s="162"/>
      <c r="AH54" s="204"/>
      <c r="AI54" s="204"/>
      <c r="AJ54" s="204"/>
      <c r="AK54" s="204"/>
      <c r="AL54" s="204"/>
      <c r="AM54" s="204"/>
      <c r="AN54" s="205"/>
      <c r="AO54" s="204"/>
    </row>
    <row r="55" spans="2:41" s="159" customFormat="1">
      <c r="B55" s="1025"/>
      <c r="I55" s="160"/>
      <c r="J55" s="161"/>
      <c r="AD55" s="162"/>
      <c r="AE55" s="162"/>
      <c r="AH55" s="204"/>
      <c r="AI55" s="204"/>
      <c r="AJ55" s="204"/>
      <c r="AK55" s="204"/>
      <c r="AL55" s="204"/>
      <c r="AM55" s="204"/>
      <c r="AN55" s="205"/>
      <c r="AO55" s="204"/>
    </row>
    <row r="56" spans="2:41" s="159" customFormat="1">
      <c r="B56" s="1025"/>
      <c r="I56" s="160"/>
      <c r="J56" s="161"/>
      <c r="AD56" s="162"/>
      <c r="AE56" s="162"/>
      <c r="AH56" s="204"/>
      <c r="AI56" s="204"/>
      <c r="AJ56" s="204"/>
      <c r="AK56" s="204"/>
      <c r="AL56" s="204"/>
      <c r="AM56" s="204"/>
      <c r="AN56" s="205"/>
      <c r="AO56" s="204"/>
    </row>
    <row r="57" spans="2:41" s="159" customFormat="1">
      <c r="B57" s="1025"/>
      <c r="I57" s="160"/>
      <c r="J57" s="161"/>
      <c r="AD57" s="162"/>
      <c r="AE57" s="162"/>
      <c r="AH57" s="204"/>
      <c r="AI57" s="204"/>
      <c r="AJ57" s="204"/>
      <c r="AK57" s="204"/>
      <c r="AL57" s="204"/>
      <c r="AM57" s="204"/>
      <c r="AN57" s="205"/>
      <c r="AO57" s="204"/>
    </row>
    <row r="58" spans="2:41" s="159" customFormat="1">
      <c r="B58" s="1025"/>
      <c r="I58" s="160"/>
      <c r="J58" s="161"/>
      <c r="AD58" s="162"/>
      <c r="AE58" s="162"/>
      <c r="AH58" s="204"/>
      <c r="AI58" s="204"/>
      <c r="AJ58" s="204"/>
      <c r="AK58" s="204"/>
      <c r="AL58" s="204"/>
      <c r="AM58" s="204"/>
      <c r="AN58" s="205"/>
      <c r="AO58" s="204"/>
    </row>
    <row r="59" spans="2:41" s="159" customFormat="1">
      <c r="B59" s="1025"/>
      <c r="I59" s="160"/>
      <c r="J59" s="161"/>
      <c r="AD59" s="162"/>
      <c r="AE59" s="162"/>
      <c r="AH59" s="204"/>
      <c r="AI59" s="204"/>
      <c r="AJ59" s="204"/>
      <c r="AK59" s="204"/>
      <c r="AL59" s="204"/>
      <c r="AM59" s="204"/>
      <c r="AN59" s="205"/>
      <c r="AO59" s="204"/>
    </row>
    <row r="60" spans="2:41" s="159" customFormat="1">
      <c r="B60" s="1025"/>
      <c r="I60" s="160"/>
      <c r="J60" s="161"/>
      <c r="AD60" s="162"/>
      <c r="AE60" s="162"/>
      <c r="AH60" s="204"/>
      <c r="AI60" s="204"/>
      <c r="AJ60" s="204"/>
      <c r="AK60" s="204"/>
      <c r="AL60" s="204"/>
      <c r="AM60" s="204"/>
      <c r="AN60" s="205"/>
      <c r="AO60" s="204"/>
    </row>
    <row r="61" spans="2:41" s="159" customFormat="1">
      <c r="B61" s="1025"/>
      <c r="I61" s="160"/>
      <c r="J61" s="161"/>
      <c r="AD61" s="162"/>
      <c r="AE61" s="162"/>
      <c r="AH61" s="204"/>
      <c r="AI61" s="204"/>
      <c r="AJ61" s="204"/>
      <c r="AK61" s="204"/>
      <c r="AL61" s="204"/>
      <c r="AM61" s="204"/>
      <c r="AN61" s="205"/>
      <c r="AO61" s="204"/>
    </row>
    <row r="62" spans="2:41" s="159" customFormat="1">
      <c r="B62" s="1025"/>
      <c r="I62" s="160"/>
      <c r="J62" s="161"/>
      <c r="AD62" s="162"/>
      <c r="AE62" s="162"/>
      <c r="AH62" s="204"/>
      <c r="AI62" s="204"/>
      <c r="AJ62" s="204"/>
      <c r="AK62" s="204"/>
      <c r="AL62" s="204"/>
      <c r="AM62" s="204"/>
      <c r="AN62" s="205"/>
      <c r="AO62" s="204"/>
    </row>
    <row r="63" spans="2:41" s="159" customFormat="1">
      <c r="B63" s="1025"/>
      <c r="I63" s="160"/>
      <c r="J63" s="161"/>
      <c r="AD63" s="162"/>
      <c r="AE63" s="162"/>
      <c r="AH63" s="204"/>
      <c r="AI63" s="204"/>
      <c r="AJ63" s="204"/>
      <c r="AK63" s="204"/>
      <c r="AL63" s="204"/>
      <c r="AM63" s="204"/>
      <c r="AN63" s="205"/>
      <c r="AO63" s="204"/>
    </row>
    <row r="64" spans="2:41" s="159" customFormat="1">
      <c r="B64" s="1025"/>
      <c r="I64" s="160"/>
      <c r="J64" s="161"/>
      <c r="AD64" s="162"/>
      <c r="AE64" s="162"/>
      <c r="AH64" s="204"/>
      <c r="AI64" s="204"/>
      <c r="AJ64" s="204"/>
      <c r="AK64" s="204"/>
      <c r="AL64" s="204"/>
      <c r="AM64" s="204"/>
      <c r="AN64" s="205"/>
      <c r="AO64" s="204"/>
    </row>
    <row r="65" spans="2:41" s="159" customFormat="1">
      <c r="B65" s="1025"/>
      <c r="I65" s="160"/>
      <c r="J65" s="161"/>
      <c r="AD65" s="162"/>
      <c r="AE65" s="162"/>
      <c r="AH65" s="204"/>
      <c r="AI65" s="204"/>
      <c r="AJ65" s="204"/>
      <c r="AK65" s="204"/>
      <c r="AL65" s="204"/>
      <c r="AM65" s="204"/>
      <c r="AN65" s="205"/>
      <c r="AO65" s="204"/>
    </row>
    <row r="66" spans="2:41" s="159" customFormat="1">
      <c r="B66" s="1025"/>
      <c r="I66" s="160"/>
      <c r="J66" s="161"/>
      <c r="AD66" s="162"/>
      <c r="AE66" s="162"/>
      <c r="AH66" s="204"/>
      <c r="AI66" s="204"/>
      <c r="AJ66" s="204"/>
      <c r="AK66" s="204"/>
      <c r="AL66" s="204"/>
      <c r="AM66" s="204"/>
      <c r="AN66" s="205"/>
      <c r="AO66" s="204"/>
    </row>
    <row r="67" spans="2:41" s="159" customFormat="1">
      <c r="B67" s="1025"/>
      <c r="I67" s="160"/>
      <c r="J67" s="161"/>
      <c r="AD67" s="162"/>
      <c r="AE67" s="162"/>
      <c r="AH67" s="204"/>
      <c r="AI67" s="204"/>
      <c r="AJ67" s="204"/>
      <c r="AK67" s="204"/>
      <c r="AL67" s="204"/>
      <c r="AM67" s="204"/>
      <c r="AN67" s="205"/>
      <c r="AO67" s="204"/>
    </row>
    <row r="68" spans="2:41" s="159" customFormat="1">
      <c r="B68" s="1025"/>
      <c r="I68" s="160"/>
      <c r="J68" s="161"/>
      <c r="AD68" s="162"/>
      <c r="AE68" s="162"/>
      <c r="AH68" s="204"/>
      <c r="AI68" s="204"/>
      <c r="AJ68" s="204"/>
      <c r="AK68" s="204"/>
      <c r="AL68" s="204"/>
      <c r="AM68" s="204"/>
      <c r="AN68" s="205"/>
      <c r="AO68" s="204"/>
    </row>
    <row r="69" spans="2:41" s="159" customFormat="1">
      <c r="B69" s="1025"/>
      <c r="I69" s="160"/>
      <c r="J69" s="161"/>
      <c r="AD69" s="162"/>
      <c r="AE69" s="162"/>
      <c r="AH69" s="204"/>
      <c r="AI69" s="204"/>
      <c r="AJ69" s="204"/>
      <c r="AK69" s="204"/>
      <c r="AL69" s="204"/>
      <c r="AM69" s="204"/>
      <c r="AN69" s="205"/>
      <c r="AO69" s="204"/>
    </row>
    <row r="70" spans="2:41" s="159" customFormat="1">
      <c r="B70" s="1025"/>
      <c r="I70" s="160"/>
      <c r="J70" s="161"/>
      <c r="AD70" s="162"/>
      <c r="AE70" s="162"/>
      <c r="AH70" s="204"/>
      <c r="AI70" s="204"/>
      <c r="AJ70" s="204"/>
      <c r="AK70" s="204"/>
      <c r="AL70" s="204"/>
      <c r="AM70" s="204"/>
      <c r="AN70" s="205"/>
      <c r="AO70" s="204"/>
    </row>
    <row r="71" spans="2:41" s="159" customFormat="1">
      <c r="B71" s="1025"/>
      <c r="I71" s="160"/>
      <c r="J71" s="161"/>
      <c r="AD71" s="162"/>
      <c r="AE71" s="162"/>
      <c r="AH71" s="204"/>
      <c r="AI71" s="204"/>
      <c r="AJ71" s="204"/>
      <c r="AK71" s="204"/>
      <c r="AL71" s="204"/>
      <c r="AM71" s="204"/>
      <c r="AN71" s="205"/>
      <c r="AO71" s="204"/>
    </row>
    <row r="72" spans="2:41" s="159" customFormat="1">
      <c r="B72" s="1025"/>
      <c r="I72" s="160"/>
      <c r="J72" s="161"/>
      <c r="AD72" s="162"/>
      <c r="AE72" s="162"/>
      <c r="AH72" s="204"/>
      <c r="AI72" s="204"/>
      <c r="AJ72" s="204"/>
      <c r="AK72" s="204"/>
      <c r="AL72" s="204"/>
      <c r="AM72" s="204"/>
      <c r="AN72" s="205"/>
      <c r="AO72" s="204"/>
    </row>
    <row r="73" spans="2:41" s="159" customFormat="1">
      <c r="B73" s="1025"/>
      <c r="I73" s="160"/>
      <c r="J73" s="161"/>
      <c r="AD73" s="162"/>
      <c r="AE73" s="162"/>
      <c r="AH73" s="204"/>
      <c r="AI73" s="204"/>
      <c r="AJ73" s="204"/>
      <c r="AK73" s="204"/>
      <c r="AL73" s="204"/>
      <c r="AM73" s="204"/>
      <c r="AN73" s="205"/>
      <c r="AO73" s="204"/>
    </row>
    <row r="74" spans="2:41" s="159" customFormat="1">
      <c r="B74" s="1025"/>
      <c r="I74" s="160"/>
      <c r="J74" s="161"/>
      <c r="AD74" s="162"/>
      <c r="AE74" s="162"/>
      <c r="AH74" s="204"/>
      <c r="AI74" s="204"/>
      <c r="AJ74" s="204"/>
      <c r="AK74" s="204"/>
      <c r="AL74" s="204"/>
      <c r="AM74" s="204"/>
      <c r="AN74" s="205"/>
      <c r="AO74" s="204"/>
    </row>
    <row r="75" spans="2:41" s="159" customFormat="1">
      <c r="B75" s="1025"/>
      <c r="I75" s="160"/>
      <c r="J75" s="161"/>
      <c r="AD75" s="162"/>
      <c r="AE75" s="162"/>
      <c r="AH75" s="204"/>
      <c r="AI75" s="204"/>
      <c r="AJ75" s="204"/>
      <c r="AK75" s="204"/>
      <c r="AL75" s="204"/>
      <c r="AM75" s="204"/>
      <c r="AN75" s="205"/>
      <c r="AO75" s="204"/>
    </row>
    <row r="76" spans="2:41" s="159" customFormat="1">
      <c r="B76" s="1025"/>
      <c r="I76" s="160"/>
      <c r="J76" s="161"/>
      <c r="AD76" s="162"/>
      <c r="AE76" s="162"/>
      <c r="AH76" s="204"/>
      <c r="AI76" s="204"/>
      <c r="AJ76" s="204"/>
      <c r="AK76" s="204"/>
      <c r="AL76" s="204"/>
      <c r="AM76" s="204"/>
      <c r="AN76" s="205"/>
      <c r="AO76" s="204"/>
    </row>
    <row r="77" spans="2:41" s="159" customFormat="1">
      <c r="B77" s="1025"/>
      <c r="I77" s="160"/>
      <c r="J77" s="161"/>
      <c r="AD77" s="162"/>
      <c r="AE77" s="162"/>
      <c r="AH77" s="204"/>
      <c r="AI77" s="204"/>
      <c r="AJ77" s="204"/>
      <c r="AK77" s="204"/>
      <c r="AL77" s="204"/>
      <c r="AM77" s="204"/>
      <c r="AN77" s="205"/>
      <c r="AO77" s="204"/>
    </row>
    <row r="78" spans="2:41" s="159" customFormat="1">
      <c r="B78" s="1025"/>
      <c r="I78" s="160"/>
      <c r="J78" s="161"/>
      <c r="AD78" s="162"/>
      <c r="AE78" s="162"/>
      <c r="AH78" s="204"/>
      <c r="AI78" s="204"/>
      <c r="AJ78" s="204"/>
      <c r="AK78" s="204"/>
      <c r="AL78" s="204"/>
      <c r="AM78" s="204"/>
      <c r="AN78" s="205"/>
      <c r="AO78" s="204"/>
    </row>
    <row r="79" spans="2:41" s="159" customFormat="1">
      <c r="B79" s="1025"/>
      <c r="I79" s="160"/>
      <c r="J79" s="161"/>
      <c r="AD79" s="162"/>
      <c r="AE79" s="162"/>
      <c r="AH79" s="204"/>
      <c r="AI79" s="204"/>
      <c r="AJ79" s="204"/>
      <c r="AK79" s="204"/>
      <c r="AL79" s="204"/>
      <c r="AM79" s="204"/>
      <c r="AN79" s="205"/>
      <c r="AO79" s="204"/>
    </row>
    <row r="80" spans="2:41" s="159" customFormat="1">
      <c r="B80" s="1025"/>
      <c r="I80" s="160"/>
      <c r="J80" s="161"/>
      <c r="AD80" s="162"/>
      <c r="AE80" s="162"/>
      <c r="AH80" s="204"/>
      <c r="AI80" s="204"/>
      <c r="AJ80" s="204"/>
      <c r="AK80" s="204"/>
      <c r="AL80" s="204"/>
      <c r="AM80" s="204"/>
      <c r="AN80" s="205"/>
      <c r="AO80" s="204"/>
    </row>
    <row r="81" spans="2:41" s="159" customFormat="1">
      <c r="B81" s="1025"/>
      <c r="I81" s="160"/>
      <c r="J81" s="161"/>
      <c r="AD81" s="162"/>
      <c r="AE81" s="162"/>
      <c r="AH81" s="204"/>
      <c r="AI81" s="204"/>
      <c r="AJ81" s="204"/>
      <c r="AK81" s="204"/>
      <c r="AL81" s="204"/>
      <c r="AM81" s="204"/>
      <c r="AN81" s="205"/>
      <c r="AO81" s="204"/>
    </row>
    <row r="82" spans="2:41" s="159" customFormat="1">
      <c r="B82" s="1025"/>
      <c r="I82" s="160"/>
      <c r="J82" s="161"/>
      <c r="AD82" s="162"/>
      <c r="AE82" s="162"/>
      <c r="AH82" s="204"/>
      <c r="AI82" s="204"/>
      <c r="AJ82" s="204"/>
      <c r="AK82" s="204"/>
      <c r="AL82" s="204"/>
      <c r="AM82" s="204"/>
      <c r="AN82" s="205"/>
      <c r="AO82" s="204"/>
    </row>
    <row r="83" spans="2:41" s="159" customFormat="1">
      <c r="B83" s="1025"/>
      <c r="I83" s="160"/>
      <c r="J83" s="161"/>
      <c r="AD83" s="162"/>
      <c r="AE83" s="162"/>
      <c r="AH83" s="204"/>
      <c r="AI83" s="204"/>
      <c r="AJ83" s="204"/>
      <c r="AK83" s="204"/>
      <c r="AL83" s="204"/>
      <c r="AM83" s="204"/>
      <c r="AN83" s="205"/>
      <c r="AO83" s="204"/>
    </row>
    <row r="84" spans="2:41" s="159" customFormat="1">
      <c r="B84" s="1025"/>
      <c r="I84" s="160"/>
      <c r="J84" s="161"/>
      <c r="AD84" s="162"/>
      <c r="AE84" s="162"/>
      <c r="AH84" s="204"/>
      <c r="AI84" s="204"/>
      <c r="AJ84" s="204"/>
      <c r="AK84" s="204"/>
      <c r="AL84" s="204"/>
      <c r="AM84" s="204"/>
      <c r="AN84" s="205"/>
      <c r="AO84" s="204"/>
    </row>
    <row r="85" spans="2:41" s="159" customFormat="1">
      <c r="B85" s="1025"/>
      <c r="I85" s="160"/>
      <c r="J85" s="161"/>
      <c r="AD85" s="162"/>
      <c r="AE85" s="162"/>
      <c r="AH85" s="204"/>
      <c r="AI85" s="204"/>
      <c r="AJ85" s="204"/>
      <c r="AK85" s="204"/>
      <c r="AL85" s="204"/>
      <c r="AM85" s="204"/>
      <c r="AN85" s="205"/>
      <c r="AO85" s="204"/>
    </row>
    <row r="86" spans="2:41" s="159" customFormat="1">
      <c r="B86" s="1025"/>
      <c r="I86" s="160"/>
      <c r="J86" s="161"/>
      <c r="AD86" s="162"/>
      <c r="AE86" s="162"/>
      <c r="AH86" s="204"/>
      <c r="AI86" s="204"/>
      <c r="AJ86" s="204"/>
      <c r="AK86" s="204"/>
      <c r="AL86" s="204"/>
      <c r="AM86" s="204"/>
      <c r="AN86" s="205"/>
      <c r="AO86" s="204"/>
    </row>
    <row r="87" spans="2:41" s="159" customFormat="1">
      <c r="B87" s="1025"/>
      <c r="I87" s="160"/>
      <c r="J87" s="161"/>
      <c r="AD87" s="162"/>
      <c r="AE87" s="162"/>
      <c r="AH87" s="204"/>
      <c r="AI87" s="204"/>
      <c r="AJ87" s="204"/>
      <c r="AK87" s="204"/>
      <c r="AL87" s="204"/>
      <c r="AM87" s="204"/>
      <c r="AN87" s="205"/>
      <c r="AO87" s="204"/>
    </row>
    <row r="88" spans="2:41" s="159" customFormat="1">
      <c r="B88" s="1025"/>
      <c r="I88" s="160"/>
      <c r="J88" s="161"/>
      <c r="AD88" s="162"/>
      <c r="AE88" s="162"/>
      <c r="AH88" s="204"/>
      <c r="AI88" s="204"/>
      <c r="AJ88" s="204"/>
      <c r="AK88" s="204"/>
      <c r="AL88" s="204"/>
      <c r="AM88" s="204"/>
      <c r="AN88" s="205"/>
      <c r="AO88" s="204"/>
    </row>
    <row r="89" spans="2:41" s="159" customFormat="1">
      <c r="B89" s="1025"/>
      <c r="I89" s="160"/>
      <c r="J89" s="161"/>
      <c r="AD89" s="162"/>
      <c r="AE89" s="162"/>
      <c r="AH89" s="204"/>
      <c r="AI89" s="204"/>
      <c r="AJ89" s="204"/>
      <c r="AK89" s="204"/>
      <c r="AL89" s="204"/>
      <c r="AM89" s="204"/>
      <c r="AN89" s="205"/>
      <c r="AO89" s="204"/>
    </row>
    <row r="90" spans="2:41" s="159" customFormat="1">
      <c r="B90" s="1025"/>
      <c r="I90" s="160"/>
      <c r="J90" s="161"/>
      <c r="AD90" s="162"/>
      <c r="AE90" s="162"/>
      <c r="AH90" s="204"/>
      <c r="AI90" s="204"/>
      <c r="AJ90" s="204"/>
      <c r="AK90" s="204"/>
      <c r="AL90" s="204"/>
      <c r="AM90" s="204"/>
      <c r="AN90" s="205"/>
      <c r="AO90" s="204"/>
    </row>
    <row r="91" spans="2:41" s="159" customFormat="1">
      <c r="B91" s="1025"/>
      <c r="I91" s="160"/>
      <c r="J91" s="161"/>
      <c r="AD91" s="162"/>
      <c r="AE91" s="162"/>
      <c r="AH91" s="204"/>
      <c r="AI91" s="204"/>
      <c r="AJ91" s="204"/>
      <c r="AK91" s="204"/>
      <c r="AL91" s="204"/>
      <c r="AM91" s="204"/>
      <c r="AN91" s="205"/>
      <c r="AO91" s="204"/>
    </row>
    <row r="92" spans="2:41" s="159" customFormat="1">
      <c r="B92" s="1025"/>
      <c r="I92" s="160"/>
      <c r="J92" s="161"/>
      <c r="AD92" s="162"/>
      <c r="AE92" s="162"/>
      <c r="AH92" s="204"/>
      <c r="AI92" s="204"/>
      <c r="AJ92" s="204"/>
      <c r="AK92" s="204"/>
      <c r="AL92" s="204"/>
      <c r="AM92" s="204"/>
      <c r="AN92" s="205"/>
      <c r="AO92" s="204"/>
    </row>
    <row r="93" spans="2:41" s="159" customFormat="1">
      <c r="B93" s="1025"/>
      <c r="I93" s="160"/>
      <c r="J93" s="161"/>
      <c r="AD93" s="162"/>
      <c r="AE93" s="162"/>
      <c r="AH93" s="204"/>
      <c r="AI93" s="204"/>
      <c r="AJ93" s="204"/>
      <c r="AK93" s="204"/>
      <c r="AL93" s="204"/>
      <c r="AM93" s="204"/>
      <c r="AN93" s="205"/>
      <c r="AO93" s="204"/>
    </row>
    <row r="94" spans="2:41" s="159" customFormat="1">
      <c r="B94" s="1025"/>
      <c r="I94" s="160"/>
      <c r="J94" s="161"/>
      <c r="AD94" s="162"/>
      <c r="AE94" s="162"/>
      <c r="AH94" s="204"/>
      <c r="AI94" s="204"/>
      <c r="AJ94" s="204"/>
      <c r="AK94" s="204"/>
      <c r="AL94" s="204"/>
      <c r="AM94" s="204"/>
      <c r="AN94" s="205"/>
      <c r="AO94" s="204"/>
    </row>
    <row r="95" spans="2:41" s="159" customFormat="1">
      <c r="B95" s="1025"/>
      <c r="I95" s="160"/>
      <c r="J95" s="161"/>
      <c r="AD95" s="162"/>
      <c r="AE95" s="162"/>
      <c r="AH95" s="204"/>
      <c r="AI95" s="204"/>
      <c r="AJ95" s="204"/>
      <c r="AK95" s="204"/>
      <c r="AL95" s="204"/>
      <c r="AM95" s="204"/>
      <c r="AN95" s="205"/>
      <c r="AO95" s="204"/>
    </row>
    <row r="96" spans="2:41" s="159" customFormat="1">
      <c r="B96" s="1025"/>
      <c r="I96" s="160"/>
      <c r="J96" s="161"/>
      <c r="AD96" s="162"/>
      <c r="AE96" s="162"/>
      <c r="AH96" s="204"/>
      <c r="AI96" s="204"/>
      <c r="AJ96" s="204"/>
      <c r="AK96" s="204"/>
      <c r="AL96" s="204"/>
      <c r="AM96" s="204"/>
      <c r="AN96" s="205"/>
      <c r="AO96" s="204"/>
    </row>
    <row r="97" spans="2:41" s="159" customFormat="1">
      <c r="B97" s="1025"/>
      <c r="I97" s="160"/>
      <c r="J97" s="161"/>
      <c r="AD97" s="162"/>
      <c r="AE97" s="162"/>
      <c r="AH97" s="204"/>
      <c r="AI97" s="204"/>
      <c r="AJ97" s="204"/>
      <c r="AK97" s="204"/>
      <c r="AL97" s="204"/>
      <c r="AM97" s="204"/>
      <c r="AN97" s="205"/>
      <c r="AO97" s="204"/>
    </row>
    <row r="98" spans="2:41" s="159" customFormat="1">
      <c r="B98" s="1025"/>
      <c r="I98" s="160"/>
      <c r="J98" s="161"/>
      <c r="AD98" s="162"/>
      <c r="AE98" s="162"/>
      <c r="AH98" s="204"/>
      <c r="AI98" s="204"/>
      <c r="AJ98" s="204"/>
      <c r="AK98" s="204"/>
      <c r="AL98" s="204"/>
      <c r="AM98" s="204"/>
      <c r="AN98" s="205"/>
      <c r="AO98" s="204"/>
    </row>
    <row r="99" spans="2:41" s="159" customFormat="1">
      <c r="B99" s="1025"/>
      <c r="I99" s="160"/>
      <c r="J99" s="161"/>
      <c r="AD99" s="162"/>
      <c r="AE99" s="162"/>
      <c r="AH99" s="204"/>
      <c r="AI99" s="204"/>
      <c r="AJ99" s="204"/>
      <c r="AK99" s="204"/>
      <c r="AL99" s="204"/>
      <c r="AM99" s="204"/>
      <c r="AN99" s="205"/>
      <c r="AO99" s="204"/>
    </row>
    <row r="100" spans="2:41" s="159" customFormat="1">
      <c r="B100" s="1025"/>
      <c r="I100" s="160"/>
      <c r="J100" s="161"/>
      <c r="AD100" s="162"/>
      <c r="AE100" s="162"/>
      <c r="AH100" s="204"/>
      <c r="AI100" s="204"/>
      <c r="AJ100" s="204"/>
      <c r="AK100" s="204"/>
      <c r="AL100" s="204"/>
      <c r="AM100" s="204"/>
      <c r="AN100" s="205"/>
      <c r="AO100" s="204"/>
    </row>
    <row r="101" spans="2:41" s="159" customFormat="1">
      <c r="B101" s="1025"/>
      <c r="I101" s="160"/>
      <c r="J101" s="161"/>
      <c r="AD101" s="162"/>
      <c r="AE101" s="162"/>
      <c r="AH101" s="204"/>
      <c r="AI101" s="204"/>
      <c r="AJ101" s="204"/>
      <c r="AK101" s="204"/>
      <c r="AL101" s="204"/>
      <c r="AM101" s="204"/>
      <c r="AN101" s="205"/>
      <c r="AO101" s="204"/>
    </row>
    <row r="102" spans="2:41" s="159" customFormat="1">
      <c r="B102" s="1025"/>
      <c r="I102" s="160"/>
      <c r="J102" s="161"/>
      <c r="AD102" s="162"/>
      <c r="AE102" s="162"/>
      <c r="AH102" s="204"/>
      <c r="AI102" s="204"/>
      <c r="AJ102" s="204"/>
      <c r="AK102" s="204"/>
      <c r="AL102" s="204"/>
      <c r="AM102" s="204"/>
      <c r="AN102" s="205"/>
      <c r="AO102" s="204"/>
    </row>
    <row r="103" spans="2:41" s="159" customFormat="1">
      <c r="B103" s="1025"/>
      <c r="I103" s="160"/>
      <c r="J103" s="161"/>
      <c r="AD103" s="162"/>
      <c r="AE103" s="162"/>
      <c r="AH103" s="204"/>
      <c r="AI103" s="204"/>
      <c r="AJ103" s="204"/>
      <c r="AK103" s="204"/>
      <c r="AL103" s="204"/>
      <c r="AM103" s="204"/>
      <c r="AN103" s="205"/>
      <c r="AO103" s="204"/>
    </row>
  </sheetData>
  <sheetProtection selectLockedCells="1"/>
  <mergeCells count="65">
    <mergeCell ref="A4:K4"/>
    <mergeCell ref="V4:AE4"/>
    <mergeCell ref="AF4:AO4"/>
    <mergeCell ref="AN1:AO1"/>
    <mergeCell ref="A3:K3"/>
    <mergeCell ref="L3:U3"/>
    <mergeCell ref="V3:AE3"/>
    <mergeCell ref="AF3:AO3"/>
    <mergeCell ref="L1:M1"/>
    <mergeCell ref="AC7:AC9"/>
    <mergeCell ref="AD7:AD9"/>
    <mergeCell ref="C8:C9"/>
    <mergeCell ref="D8:D9"/>
    <mergeCell ref="E8:E9"/>
    <mergeCell ref="M8:M9"/>
    <mergeCell ref="N8:N9"/>
    <mergeCell ref="L6:L9"/>
    <mergeCell ref="M6:U6"/>
    <mergeCell ref="K7:K9"/>
    <mergeCell ref="M7:O7"/>
    <mergeCell ref="P7:P9"/>
    <mergeCell ref="Q7:Q9"/>
    <mergeCell ref="Y7:Y9"/>
    <mergeCell ref="X8:X9"/>
    <mergeCell ref="AN6:AN9"/>
    <mergeCell ref="AO6:AO9"/>
    <mergeCell ref="C7:E7"/>
    <mergeCell ref="F7:F9"/>
    <mergeCell ref="G7:G9"/>
    <mergeCell ref="H7:H9"/>
    <mergeCell ref="I7:I9"/>
    <mergeCell ref="J7:J9"/>
    <mergeCell ref="AE6:AE9"/>
    <mergeCell ref="AI8:AI9"/>
    <mergeCell ref="AJ8:AJ9"/>
    <mergeCell ref="R7:R9"/>
    <mergeCell ref="S7:S9"/>
    <mergeCell ref="T7:T9"/>
    <mergeCell ref="U7:U9"/>
    <mergeCell ref="V7:X7"/>
    <mergeCell ref="AH7:AJ7"/>
    <mergeCell ref="A10:B10"/>
    <mergeCell ref="AF10:AG10"/>
    <mergeCell ref="O8:O9"/>
    <mergeCell ref="W8:W9"/>
    <mergeCell ref="Z7:Z9"/>
    <mergeCell ref="AA7:AA9"/>
    <mergeCell ref="AB7:AB9"/>
    <mergeCell ref="AF6:AG9"/>
    <mergeCell ref="AH6:AM6"/>
    <mergeCell ref="AK7:AK9"/>
    <mergeCell ref="AL7:AL9"/>
    <mergeCell ref="AM7:AM9"/>
    <mergeCell ref="A6:B9"/>
    <mergeCell ref="C6:K6"/>
    <mergeCell ref="V6:AD6"/>
    <mergeCell ref="A14:B14"/>
    <mergeCell ref="AF14:AG14"/>
    <mergeCell ref="AM32:AO32"/>
    <mergeCell ref="A11:B11"/>
    <mergeCell ref="AF11:AG11"/>
    <mergeCell ref="A12:B12"/>
    <mergeCell ref="AF12:AG12"/>
    <mergeCell ref="A13:B13"/>
    <mergeCell ref="AF13:AG13"/>
  </mergeCells>
  <phoneticPr fontId="28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3" manualBreakCount="3">
    <brk id="11" max="32" man="1"/>
    <brk id="21" max="32" man="1"/>
    <brk id="31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30</vt:i4>
      </vt:variant>
      <vt:variant>
        <vt:lpstr>이름이 지정된 범위</vt:lpstr>
      </vt:variant>
      <vt:variant>
        <vt:i4>30</vt:i4>
      </vt:variant>
    </vt:vector>
  </HeadingPairs>
  <TitlesOfParts>
    <vt:vector size="60" baseType="lpstr">
      <vt:lpstr>0. 간지</vt:lpstr>
      <vt:lpstr>0-1.이면</vt:lpstr>
      <vt:lpstr>1.인구추이(가.등록인구추이)</vt:lpstr>
      <vt:lpstr>1.인구추이(나.거소신고인수)</vt:lpstr>
      <vt:lpstr>2.시군별세대 및 인구(주민등록)</vt:lpstr>
      <vt:lpstr>3.읍면동별세대 및 인구</vt:lpstr>
      <vt:lpstr>4.연령별 및 성별인구</vt:lpstr>
      <vt:lpstr>5.혼인상태별 인구</vt:lpstr>
      <vt:lpstr>6.교육정도별 인구(6세이상)</vt:lpstr>
      <vt:lpstr>7.주택점유형태별가구(일반가구)</vt:lpstr>
      <vt:lpstr>8.사용방수별가구(일반가구)</vt:lpstr>
      <vt:lpstr>9.인구동태</vt:lpstr>
      <vt:lpstr>9-1.시군별인구동태</vt:lpstr>
      <vt:lpstr>(수정전)10. 인구이동</vt:lpstr>
      <vt:lpstr>(수정전)10-1.시군별인구이동</vt:lpstr>
      <vt:lpstr>10. 인구이동</vt:lpstr>
      <vt:lpstr>10-1.시군별인구이동</vt:lpstr>
      <vt:lpstr>11.주민등록 전입지별 인구이동 </vt:lpstr>
      <vt:lpstr>12.주민등록전출지별인구이동</vt:lpstr>
      <vt:lpstr>13.통근통학유형별인구</vt:lpstr>
      <vt:lpstr>14.상주(야간)·주간인구</vt:lpstr>
      <vt:lpstr>15.외국인 국적별 등록현황</vt:lpstr>
      <vt:lpstr>16.외국인 국적별 혼인 인구</vt:lpstr>
      <vt:lpstr>17.혼인종류 및 외국인 국적별 혼인</vt:lpstr>
      <vt:lpstr>18.외국인과의혼인</vt:lpstr>
      <vt:lpstr>19.사망원인별 사망</vt:lpstr>
      <vt:lpstr>19-1.사망원인별 사망(시군별)</vt:lpstr>
      <vt:lpstr>20.혼인율</vt:lpstr>
      <vt:lpstr>21.이혼율</vt:lpstr>
      <vt:lpstr>22.여성가구주 현황 </vt:lpstr>
      <vt:lpstr>'(수정전)10. 인구이동'!Print_Area</vt:lpstr>
      <vt:lpstr>'(수정전)10-1.시군별인구이동'!Print_Area</vt:lpstr>
      <vt:lpstr>'0. 간지'!Print_Area</vt:lpstr>
      <vt:lpstr>'0-1.이면'!Print_Area</vt:lpstr>
      <vt:lpstr>'1.인구추이(가.등록인구추이)'!Print_Area</vt:lpstr>
      <vt:lpstr>'1.인구추이(나.거소신고인수)'!Print_Area</vt:lpstr>
      <vt:lpstr>'10. 인구이동'!Print_Area</vt:lpstr>
      <vt:lpstr>'10-1.시군별인구이동'!Print_Area</vt:lpstr>
      <vt:lpstr>'11.주민등록 전입지별 인구이동 '!Print_Area</vt:lpstr>
      <vt:lpstr>'12.주민등록전출지별인구이동'!Print_Area</vt:lpstr>
      <vt:lpstr>'13.통근통학유형별인구'!Print_Area</vt:lpstr>
      <vt:lpstr>'14.상주(야간)·주간인구'!Print_Area</vt:lpstr>
      <vt:lpstr>'15.외국인 국적별 등록현황'!Print_Area</vt:lpstr>
      <vt:lpstr>'16.외국인 국적별 혼인 인구'!Print_Area</vt:lpstr>
      <vt:lpstr>'17.혼인종류 및 외국인 국적별 혼인'!Print_Area</vt:lpstr>
      <vt:lpstr>'18.외국인과의혼인'!Print_Area</vt:lpstr>
      <vt:lpstr>'19.사망원인별 사망'!Print_Area</vt:lpstr>
      <vt:lpstr>'19-1.사망원인별 사망(시군별)'!Print_Area</vt:lpstr>
      <vt:lpstr>'2.시군별세대 및 인구(주민등록)'!Print_Area</vt:lpstr>
      <vt:lpstr>'20.혼인율'!Print_Area</vt:lpstr>
      <vt:lpstr>'21.이혼율'!Print_Area</vt:lpstr>
      <vt:lpstr>'22.여성가구주 현황 '!Print_Area</vt:lpstr>
      <vt:lpstr>'3.읍면동별세대 및 인구'!Print_Area</vt:lpstr>
      <vt:lpstr>'4.연령별 및 성별인구'!Print_Area</vt:lpstr>
      <vt:lpstr>'5.혼인상태별 인구'!Print_Area</vt:lpstr>
      <vt:lpstr>'6.교육정도별 인구(6세이상)'!Print_Area</vt:lpstr>
      <vt:lpstr>'7.주택점유형태별가구(일반가구)'!Print_Area</vt:lpstr>
      <vt:lpstr>'8.사용방수별가구(일반가구)'!Print_Area</vt:lpstr>
      <vt:lpstr>'9.인구동태'!Print_Area</vt:lpstr>
      <vt:lpstr>'9-1.시군별인구동태'!Print_Area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03.인구</dc:title>
  <dc:creator>기획관실 통계담당 정선택</dc:creator>
  <cp:lastModifiedBy>user</cp:lastModifiedBy>
  <cp:lastPrinted>2019-05-24T04:30:22Z</cp:lastPrinted>
  <dcterms:created xsi:type="dcterms:W3CDTF">1998-03-23T04:39:12Z</dcterms:created>
  <dcterms:modified xsi:type="dcterms:W3CDTF">2019-06-17T23:57:07Z</dcterms:modified>
</cp:coreProperties>
</file>