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10. 자료 제출(건축디자인과→국토교통부)\3. 공동주택 미분양 현황(홈페이지)\2. 2025 미분양\"/>
    </mc:Choice>
  </mc:AlternateContent>
  <xr:revisionPtr revIDLastSave="0" documentId="13_ncr:1_{CCB4E200-DFD3-4D7C-A193-A20B4F48E013}" xr6:coauthVersionLast="47" xr6:coauthVersionMax="47" xr10:uidLastSave="{00000000-0000-0000-0000-000000000000}"/>
  <bookViews>
    <workbookView xWindow="28680" yWindow="-120" windowWidth="29040" windowHeight="164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'업체별현황(최종)'!$B$1:$U$358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12" i="13" l="1"/>
  <c r="O195" i="13"/>
  <c r="N195" i="13"/>
  <c r="M195" i="13"/>
  <c r="O357" i="13" l="1"/>
  <c r="N357" i="13"/>
  <c r="O349" i="13"/>
  <c r="N349" i="13"/>
  <c r="O327" i="13"/>
  <c r="N327" i="13"/>
  <c r="O244" i="13"/>
  <c r="N244" i="13"/>
  <c r="O240" i="13"/>
  <c r="N240" i="13"/>
  <c r="O235" i="13"/>
  <c r="N235" i="13"/>
  <c r="O229" i="13"/>
  <c r="N229" i="13"/>
  <c r="O226" i="13"/>
  <c r="N226" i="13"/>
  <c r="O222" i="13"/>
  <c r="N222" i="13"/>
  <c r="O190" i="13"/>
  <c r="N190" i="13"/>
  <c r="O187" i="13"/>
  <c r="N187" i="13"/>
  <c r="O170" i="13"/>
  <c r="N170" i="13"/>
  <c r="O158" i="13"/>
  <c r="N158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H18" i="1" l="1"/>
  <c r="M215" i="13" l="1"/>
  <c r="O215" i="13"/>
  <c r="N215" i="13"/>
  <c r="M132" i="13" l="1"/>
  <c r="O331" i="13" l="1"/>
  <c r="N331" i="13"/>
  <c r="O322" i="13"/>
  <c r="N322" i="13"/>
  <c r="O311" i="13"/>
  <c r="N311" i="13"/>
  <c r="O308" i="13"/>
  <c r="N308" i="13"/>
  <c r="O179" i="13"/>
  <c r="N179" i="13"/>
  <c r="N167" i="13"/>
  <c r="O115" i="13"/>
  <c r="N115" i="13"/>
  <c r="O210" i="13" l="1"/>
  <c r="N210" i="13"/>
  <c r="O205" i="13"/>
  <c r="N205" i="13"/>
  <c r="M210" i="13"/>
  <c r="M205" i="13"/>
  <c r="N336" i="13" l="1"/>
  <c r="N297" i="13"/>
  <c r="N275" i="13"/>
  <c r="N269" i="13"/>
  <c r="N263" i="13"/>
  <c r="N257" i="13"/>
  <c r="N252" i="13"/>
  <c r="N201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6" i="13" l="1"/>
  <c r="C20" i="1" l="1"/>
  <c r="H37" i="1" l="1"/>
  <c r="M287" i="13" l="1"/>
  <c r="O181" i="13" l="1"/>
  <c r="O275" i="13" l="1"/>
  <c r="M275" i="13"/>
  <c r="O119" i="13" l="1"/>
  <c r="O269" i="13" l="1"/>
  <c r="M311" i="13" l="1"/>
  <c r="M357" i="13" l="1"/>
  <c r="C14" i="1" l="1"/>
  <c r="H14" i="1"/>
  <c r="O90" i="13" l="1"/>
  <c r="O139" i="13" l="1"/>
  <c r="M139" i="13"/>
  <c r="M269" i="13" l="1"/>
  <c r="M336" i="13" l="1"/>
  <c r="M331" i="13"/>
  <c r="M337" i="13" l="1"/>
  <c r="O154" i="13" l="1"/>
  <c r="H11" i="1" l="1"/>
  <c r="O125" i="13" l="1"/>
  <c r="M125" i="13"/>
  <c r="M281" i="13" l="1"/>
  <c r="M288" i="13" s="1"/>
  <c r="M327" i="13" l="1"/>
  <c r="M328" i="13" s="1"/>
  <c r="O257" i="13" l="1"/>
  <c r="M257" i="13"/>
  <c r="M115" i="13" l="1"/>
  <c r="O263" i="13" l="1"/>
  <c r="O252" i="13"/>
  <c r="M252" i="13"/>
  <c r="M244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7" i="13" l="1"/>
  <c r="M297" i="13"/>
  <c r="M304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9" i="13" l="1"/>
  <c r="M358" i="13" s="1"/>
  <c r="M322" i="13" l="1"/>
  <c r="M323" i="13" s="1"/>
  <c r="M308" i="13" l="1"/>
  <c r="M263" i="13" l="1"/>
  <c r="M240" i="13"/>
  <c r="M235" i="13"/>
  <c r="M229" i="13"/>
  <c r="M226" i="13"/>
  <c r="M222" i="13"/>
  <c r="M276" i="13" l="1"/>
  <c r="O201" i="13"/>
  <c r="M201" i="13"/>
  <c r="M216" i="13" s="1"/>
  <c r="M190" i="13" l="1"/>
  <c r="M196" i="13" s="1"/>
  <c r="M187" i="13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<sst xmlns="http://schemas.openxmlformats.org/spreadsheetml/2006/main" count="994" uniqueCount="505">
  <si>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</si>
  <si>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</si>
  <si>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</si>
  <si>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</si>
  <si>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</si>
  <si>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</si>
  <si>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</si>
  <si>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</si>
  <si>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</si>
  <si>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</si>
  <si>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</si>
  <si>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</si>
  <si>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</si>
  <si>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</si>
  <si>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</si>
  <si>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</si>
  <si>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</si>
  <si>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</si>
  <si>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</si>
  <si>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</si>
  <si>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</si>
  <si>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</si>
  <si>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</si>
  <si>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</si>
  <si>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</si>
  <si>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</si>
  <si>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</si>
  <si>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</si>
  <si>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</si>
  <si>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</si>
  <si>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</si>
  <si>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</si>
  <si>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</si>
  <si>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</si>
  <si>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</si>
  <si>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</si>
  <si>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</si>
  <si>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</si>
  <si>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</si>
  <si>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</si>
  <si>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</si>
  <si>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</si>
  <si>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</si>
  <si>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</si>
  <si>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</si>
  <si>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</si>
  <si>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</si>
  <si>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</si>
  <si>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</si>
  <si>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</si>
  <si>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</si>
  <si>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</si>
  <si>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</si>
  <si>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</si>
  <si>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</si>
  <si>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</si>
  <si>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</si>
  <si>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</si>
  <si>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</si>
  <si>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</si>
  <si>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</si>
  <si>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</si>
  <si>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</si>
  <si>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</si>
  <si>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</si>
  <si>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</si>
  <si>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</si>
  <si>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</si>
  <si>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</si>
  <si>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</si>
  <si>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</si>
  <si>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</si>
  <si>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</si>
  <si>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</si>
  <si>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</si>
  <si>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</si>
  <si>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</si>
  <si>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</si>
  <si>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</si>
  <si>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</si>
  <si>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</si>
  <si>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</si>
  <si>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</si>
  <si>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</si>
  <si>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</si>
  <si>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</si>
  <si>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</si>
  <si>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</si>
  <si>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</si>
  <si>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</si>
  <si>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</si>
  <si>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</si>
  <si>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</si>
  <si>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</si>
  <si>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</si>
  <si>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</si>
  <si>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</si>
  <si>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</si>
  <si>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</si>
  <si>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</si>
  <si>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</si>
  <si>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</si>
  <si>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</si>
  <si>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</si>
  <si>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</si>
  <si>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</si>
  <si>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</si>
  <si>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</si>
  <si>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</si>
  <si>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</si>
  <si>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</si>
  <si>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</si>
  <si>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</si>
  <si>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</si>
  <si>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</si>
  <si>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</si>
  <si>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</si>
  <si>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</si>
  <si>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</si>
  <si>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</si>
  <si>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</si>
  <si>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</si>
  <si>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</si>
  <si>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</si>
  <si>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</si>
  <si>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</si>
  <si>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</si>
  <si>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</si>
  <si>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</si>
  <si>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</si>
  <si>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</si>
  <si>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</si>
  <si>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</si>
  <si>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</si>
  <si>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</si>
  <si>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</si>
  <si>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</si>
  <si>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</si>
  <si>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</si>
  <si>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</si>
  <si>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</si>
  <si>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</si>
  <si>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</si>
  <si>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</si>
  <si>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</si>
  <si>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</si>
  <si>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</si>
  <si>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</si>
  <si>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</si>
  <si>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</si>
  <si>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</si>
  <si>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</si>
  <si>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</si>
  <si>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</si>
  <si>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</si>
  <si>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</si>
  <si>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</si>
  <si>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</si>
  <si>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</si>
  <si>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</si>
  <si>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</si>
  <si>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</si>
  <si>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</si>
  <si>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</si>
  <si>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</si>
  <si>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</si>
  <si>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</si>
  <si>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</si>
  <si>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</si>
  <si>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</si>
  <si>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</si>
  <si>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</si>
  <si>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</si>
  <si>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</si>
  <si>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</si>
  <si>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</si>
  <si>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</si>
  <si>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</si>
  <si>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</si>
  <si>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</si>
  <si>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</si>
  <si>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</si>
  <si>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</si>
  <si>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</si>
  <si>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</si>
  <si>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</si>
  <si>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</si>
  <si>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</si>
  <si>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</si>
  <si>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</si>
  <si>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</si>
  <si>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</si>
  <si>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</si>
  <si>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</si>
  <si>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</si>
  <si>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</si>
  <si>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</si>
  <si>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</si>
  <si>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</si>
  <si>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</si>
  <si>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</si>
  <si>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</si>
  <si>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</si>
  <si>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</si>
  <si>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</si>
  <si>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</si>
  <si>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</si>
  <si>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</si>
  <si>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</si>
  <si>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</si>
  <si>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</si>
  <si>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</si>
  <si>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</si>
  <si>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</si>
  <si>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</si>
  <si>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</si>
  <si>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</si>
  <si>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</si>
  <si>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</si>
  <si>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</si>
  <si>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</si>
  <si>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</si>
  <si>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</si>
  <si>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</si>
  <si>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</si>
  <si>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</si>
  <si>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</si>
  <si>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</si>
  <si>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</si>
  <si>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</si>
  <si>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</si>
  <si>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</si>
  <si>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</si>
  <si>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</si>
  <si>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</si>
  <si>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</si>
  <si>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</si>
  <si>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</si>
  <si>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</si>
  <si>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</si>
  <si>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</si>
  <si>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</si>
  <si>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</si>
  <si>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</si>
  <si>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</si>
  <si>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</si>
  <si>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</si>
  <si>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</si>
  <si>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</si>
  <si>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</si>
  <si>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</si>
  <si>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</si>
  <si>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</si>
  <si>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</si>
  <si>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</si>
  <si>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</si>
  <si>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</si>
  <si>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</si>
  <si>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</si>
  <si>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</si>
  <si>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</si>
  <si>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</si>
  <si>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</si>
  <si>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</si>
  <si>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</si>
  <si>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</si>
  <si>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</si>
  <si>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</si>
  <si>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</si>
  <si>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</si>
  <si>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</si>
  <si>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</si>
  <si>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</si>
  <si>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</si>
  <si>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</si>
  <si>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</si>
  <si>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</si>
  <si>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</si>
  <si>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</si>
  <si>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</si>
  <si>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</si>
  <si>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</si>
  <si>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</si>
  <si>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</si>
  <si>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</si>
  <si>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</si>
  <si>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</si>
  <si>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</si>
  <si>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</si>
  <si>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</si>
  <si>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</si>
  <si>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</si>
  <si>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</si>
  <si>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</si>
  <si>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</si>
  <si>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</si>
  <si>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</si>
  <si>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</si>
  <si>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</si>
  <si>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</si>
  <si>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</si>
  <si>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</si>
  <si>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</si>
  <si>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</si>
  <si>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</si>
  <si>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</si>
  <si>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</si>
  <si>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</si>
  <si>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</si>
  <si>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</si>
  <si>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</si>
  <si>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</si>
  <si>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</si>
  <si>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</si>
  <si>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</si>
  <si>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</si>
  <si>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</si>
  <si>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</si>
  <si>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</si>
  <si>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</si>
  <si>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</si>
  <si>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</si>
  <si>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</si>
  <si>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</si>
  <si>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</si>
  <si>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</si>
  <si>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</si>
  <si>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</si>
  <si>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</si>
  <si>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</si>
  <si>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</si>
  <si>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</si>
  <si>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</si>
  <si>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</si>
  <si>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</si>
  <si>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</si>
  <si>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</si>
  <si>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</si>
  <si>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</si>
  <si>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</si>
  <si>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</si>
  <si>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</si>
  <si>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</si>
  <si>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</si>
  <si>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</si>
  <si>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</si>
  <si>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</si>
  <si>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</si>
  <si>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</si>
  <si>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</si>
  <si>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</si>
  <si>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</si>
  <si>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</si>
  <si>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</si>
  <si>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</si>
  <si>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</si>
  <si>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</si>
  <si>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</si>
  <si>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</si>
  <si>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</si>
  <si>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</si>
  <si>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</si>
  <si>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</si>
  <si>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</si>
  <si>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</si>
  <si>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</si>
  <si>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</si>
  <si>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</si>
  <si>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</si>
  <si>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</si>
  <si>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</si>
  <si>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</si>
  <si>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</si>
  <si>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</si>
  <si>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</si>
  <si>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</si>
  <si>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</si>
  <si>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</si>
  <si>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</si>
  <si>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</si>
  <si>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</si>
  <si>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</si>
  <si>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</si>
  <si>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</si>
  <si>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</si>
  <si>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</si>
  <si>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</si>
  <si>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</si>
  <si>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</si>
  <si>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</si>
  <si>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</si>
  <si>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</si>
  <si>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</si>
  <si>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</si>
  <si>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</si>
  <si>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</si>
  <si>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</si>
  <si>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</si>
  <si>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</si>
  <si>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</si>
  <si>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</si>
  <si>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</si>
  <si>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</si>
  <si>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</si>
  <si>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</si>
  <si>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</si>
  <si>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</si>
  <si>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</si>
  <si>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</si>
  <si>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</si>
  <si>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</si>
  <si>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</si>
  <si>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</si>
  <si>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</si>
  <si>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</si>
  <si>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</si>
  <si>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</si>
  <si>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</si>
  <si>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</si>
  <si>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</si>
  <si>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</si>
  <si>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</si>
  <si>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</si>
  <si>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</si>
  <si>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</si>
  <si>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</si>
  <si>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</si>
  <si>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</si>
  <si>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</si>
  <si>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</si>
  <si>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</si>
  <si>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</si>
  <si>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</si>
  <si>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</si>
  <si>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</si>
  <si>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</si>
  <si>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</si>
  <si>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</si>
  <si>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</si>
  <si>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</si>
  <si>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</si>
  <si>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</si>
  <si>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</si>
  <si>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</si>
  <si>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</si>
  <si>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</si>
  <si>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</si>
  <si>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</si>
  <si>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</si>
  <si>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</si>
  <si>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</si>
  <si>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</si>
  <si>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</si>
  <si>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</si>
  <si>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</si>
  <si>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</si>
  <si>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</si>
  <si>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</si>
  <si>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</si>
  <si>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</si>
  <si>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</si>
  <si>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</si>
  <si>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</si>
  <si>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</si>
  <si>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</si>
  <si>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</si>
  <si>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</si>
  <si>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</si>
  <si>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</si>
  <si>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</si>
  <si>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</si>
  <si>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</si>
  <si>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</si>
  <si>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</si>
  <si>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</si>
  <si>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</si>
  <si>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</si>
  <si>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</si>
  <si>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</si>
  <si>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</si>
  <si>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</si>
  <si>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</si>
  <si>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</si>
  <si>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</si>
  <si>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</si>
  <si>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</si>
  <si>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</si>
  <si>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</si>
  <si>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</si>
  <si>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</si>
  <si>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</si>
  <si>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</si>
  <si>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소계</t>
    <phoneticPr fontId="36" type="noConversion"/>
  </si>
  <si>
    <t>민간분양 주택('25. 11월말)</t>
    <phoneticPr fontId="36" type="noConversion"/>
  </si>
  <si>
    <t>1126번지</t>
    <phoneticPr fontId="36" type="noConversion"/>
  </si>
  <si>
    <t>㈜동일토건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</si>
  <si>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</si>
  <si>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</si>
  <si>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</si>
  <si>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</si>
  <si>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소 계</t>
    <phoneticPr fontId="36" type="noConversion"/>
  </si>
  <si>
    <t>민간분양 주택('25. 12월말)</t>
    <phoneticPr fontId="36" type="noConversion"/>
  </si>
  <si>
    <t xml:space="preserve"> □ 업체별 현황 ('25. 12. 31.)</t>
    <phoneticPr fontId="36" type="noConversion"/>
  </si>
  <si>
    <t>전월
('25.11월말)</t>
  </si>
  <si>
    <t>당해월
('25.12월말)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</si>
</sst>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4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29" fillId="29" borderId="24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horizontal="center" vertical="center"/>
      <protection locked="0"/>
    </xf>
    <xf numFmtId="0" fontId="29" fillId="29" borderId="25" xfId="0" applyFont="1" applyFill="1" applyBorder="1" applyAlignment="1" applyProtection="1">
      <alignment vertical="center"/>
      <protection locked="0"/>
    </xf>
    <xf numFmtId="191" fontId="37" fillId="25" borderId="3" xfId="32014" applyNumberForma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32014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501</v>
      </c>
      <c r="D2" s="154"/>
      <c r="E2" s="154"/>
      <c r="F2" s="154"/>
      <c r="G2" s="154"/>
      <c r="H2" s="154" t="s">
        <v>493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-179</v>
      </c>
      <c r="C4" s="73">
        <f t="shared" ref="C4:L4" si="0">SUM(C5:C27)</f>
        <v>5118</v>
      </c>
      <c r="D4" s="73">
        <f t="shared" si="0"/>
        <v>66</v>
      </c>
      <c r="E4" s="73">
        <f t="shared" si="0"/>
        <v>349</v>
      </c>
      <c r="F4" s="73">
        <f t="shared" si="0"/>
        <v>3414</v>
      </c>
      <c r="G4" s="73">
        <f t="shared" si="0"/>
        <v>1289</v>
      </c>
      <c r="H4" s="73">
        <f t="shared" si="0"/>
        <v>5297</v>
      </c>
      <c r="I4" s="73">
        <f t="shared" si="0"/>
        <v>66</v>
      </c>
      <c r="J4" s="73">
        <f t="shared" si="0"/>
        <v>349</v>
      </c>
      <c r="K4" s="73">
        <f t="shared" si="0"/>
        <v>3614</v>
      </c>
      <c r="L4" s="74">
        <f t="shared" si="0"/>
        <v>1268</v>
      </c>
    </row>
    <row r="5" spans="1:12" ht="28.5">
      <c r="A5" s="116" t="s">
        <v>146</v>
      </c>
      <c r="B5" s="112">
        <f>C5-H5</f>
        <v>-42</v>
      </c>
      <c r="C5" s="75">
        <f>SUM(D5:G5)</f>
        <v>178</v>
      </c>
      <c r="D5" s="76">
        <v>0</v>
      </c>
      <c r="E5" s="76">
        <v>0</v>
      </c>
      <c r="F5" s="76">
        <v>34</v>
      </c>
      <c r="G5" s="76">
        <v>144</v>
      </c>
      <c r="H5" s="114">
        <f>SUM(I5:L5)</f>
        <v>220</v>
      </c>
      <c r="I5" s="76">
        <v>0</v>
      </c>
      <c r="J5" s="76">
        <v>0</v>
      </c>
      <c r="K5" s="76">
        <v>68</v>
      </c>
      <c r="L5" s="113">
        <v>152</v>
      </c>
    </row>
    <row r="6" spans="1:12" ht="24.95" customHeight="1">
      <c r="A6" s="25" t="s">
        <v>34</v>
      </c>
      <c r="B6" s="112">
        <f>C6-H6</f>
        <v>-72</v>
      </c>
      <c r="C6" s="75">
        <f>SUM(D6:G6)</f>
        <v>2166</v>
      </c>
      <c r="D6" s="76">
        <v>0</v>
      </c>
      <c r="E6" s="76">
        <v>30</v>
      </c>
      <c r="F6" s="76">
        <v>1360</v>
      </c>
      <c r="G6" s="76">
        <v>776</v>
      </c>
      <c r="H6" s="114">
        <f>SUM(I6:L6)</f>
        <v>2238</v>
      </c>
      <c r="I6" s="76">
        <v>0</v>
      </c>
      <c r="J6" s="76">
        <v>30</v>
      </c>
      <c r="K6" s="76">
        <v>1428</v>
      </c>
      <c r="L6" s="113">
        <v>780</v>
      </c>
    </row>
    <row r="7" spans="1:12" ht="24.95" customHeight="1">
      <c r="A7" s="25" t="s">
        <v>43</v>
      </c>
      <c r="B7" s="112">
        <f t="shared" ref="B7:B27" si="1">C7-H7</f>
        <v>-42</v>
      </c>
      <c r="C7" s="75">
        <f>SUM(D7:G7)</f>
        <v>731</v>
      </c>
      <c r="D7" s="76">
        <v>53</v>
      </c>
      <c r="E7" s="76">
        <v>117</v>
      </c>
      <c r="F7" s="76">
        <v>549</v>
      </c>
      <c r="G7" s="76">
        <v>12</v>
      </c>
      <c r="H7" s="114">
        <f t="shared" ref="H7:H27" si="2">SUM(I7:L7)</f>
        <v>773</v>
      </c>
      <c r="I7" s="76">
        <v>53</v>
      </c>
      <c r="J7" s="76">
        <v>116</v>
      </c>
      <c r="K7" s="76">
        <v>584</v>
      </c>
      <c r="L7" s="113">
        <v>20</v>
      </c>
    </row>
    <row r="8" spans="1:12" ht="24.95" customHeight="1">
      <c r="A8" s="25" t="s">
        <v>55</v>
      </c>
      <c r="B8" s="112">
        <f t="shared" si="1"/>
        <v>34</v>
      </c>
      <c r="C8" s="75">
        <f>SUM(D8:G8)</f>
        <v>243</v>
      </c>
      <c r="D8" s="76">
        <v>0</v>
      </c>
      <c r="E8" s="76">
        <v>0</v>
      </c>
      <c r="F8" s="76">
        <v>137</v>
      </c>
      <c r="G8" s="76">
        <v>106</v>
      </c>
      <c r="H8" s="114">
        <f t="shared" si="2"/>
        <v>209</v>
      </c>
      <c r="I8" s="76">
        <v>0</v>
      </c>
      <c r="J8" s="76">
        <v>0</v>
      </c>
      <c r="K8" s="76">
        <v>149</v>
      </c>
      <c r="L8" s="113">
        <v>60</v>
      </c>
    </row>
    <row r="9" spans="1:12" ht="24.95" customHeight="1">
      <c r="A9" s="25" t="s">
        <v>59</v>
      </c>
      <c r="B9" s="112">
        <f t="shared" si="1"/>
        <v>-27</v>
      </c>
      <c r="C9" s="75">
        <f t="shared" ref="C9:C27" si="3">SUM(D9:G9)</f>
        <v>106</v>
      </c>
      <c r="D9" s="76">
        <v>0</v>
      </c>
      <c r="E9" s="76">
        <v>0</v>
      </c>
      <c r="F9" s="76">
        <v>106</v>
      </c>
      <c r="G9" s="76">
        <v>0</v>
      </c>
      <c r="H9" s="114">
        <f t="shared" si="2"/>
        <v>133</v>
      </c>
      <c r="I9" s="76">
        <v>0</v>
      </c>
      <c r="J9" s="76">
        <v>0</v>
      </c>
      <c r="K9" s="76">
        <v>133</v>
      </c>
      <c r="L9" s="113">
        <v>0</v>
      </c>
    </row>
    <row r="10" spans="1:12" ht="24.95" customHeight="1">
      <c r="A10" s="25" t="s">
        <v>81</v>
      </c>
      <c r="B10" s="112">
        <f t="shared" si="1"/>
        <v>-30</v>
      </c>
      <c r="C10" s="75">
        <f t="shared" si="3"/>
        <v>951</v>
      </c>
      <c r="D10" s="76">
        <v>13</v>
      </c>
      <c r="E10" s="76">
        <v>202</v>
      </c>
      <c r="F10" s="76">
        <v>502</v>
      </c>
      <c r="G10" s="76">
        <v>234</v>
      </c>
      <c r="H10" s="114">
        <f t="shared" si="2"/>
        <v>981</v>
      </c>
      <c r="I10" s="76">
        <v>13</v>
      </c>
      <c r="J10" s="76">
        <v>203</v>
      </c>
      <c r="K10" s="76">
        <v>526</v>
      </c>
      <c r="L10" s="113">
        <v>239</v>
      </c>
    </row>
    <row r="11" spans="1:12" ht="24.95" customHeight="1">
      <c r="A11" s="25" t="s">
        <v>103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2</v>
      </c>
      <c r="D12" s="76">
        <v>0</v>
      </c>
      <c r="E12" s="76">
        <v>0</v>
      </c>
      <c r="F12" s="76">
        <v>1</v>
      </c>
      <c r="G12" s="76">
        <v>1</v>
      </c>
      <c r="H12" s="114">
        <f t="shared" si="2"/>
        <v>2</v>
      </c>
      <c r="I12" s="76">
        <v>0</v>
      </c>
      <c r="J12" s="76">
        <v>0</v>
      </c>
      <c r="K12" s="76">
        <v>1</v>
      </c>
      <c r="L12" s="113">
        <v>1</v>
      </c>
    </row>
    <row r="13" spans="1:12" ht="24.95" customHeight="1">
      <c r="A13" s="25" t="s">
        <v>89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126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98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105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107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109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111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99</v>
      </c>
      <c r="B20" s="112">
        <f t="shared" si="1"/>
        <v>0</v>
      </c>
      <c r="C20" s="75">
        <f t="shared" si="3"/>
        <v>33</v>
      </c>
      <c r="D20" s="76">
        <v>0</v>
      </c>
      <c r="E20" s="76">
        <v>0</v>
      </c>
      <c r="F20" s="76">
        <v>33</v>
      </c>
      <c r="G20" s="76">
        <v>0</v>
      </c>
      <c r="H20" s="75">
        <f t="shared" si="2"/>
        <v>33</v>
      </c>
      <c r="I20" s="76">
        <v>0</v>
      </c>
      <c r="J20" s="76">
        <v>0</v>
      </c>
      <c r="K20" s="76">
        <v>33</v>
      </c>
      <c r="L20" s="113">
        <v>0</v>
      </c>
    </row>
    <row r="21" spans="1:12" ht="24.95" customHeight="1">
      <c r="A21" s="117" t="s">
        <v>113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115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117</v>
      </c>
      <c r="B23" s="112">
        <f t="shared" si="1"/>
        <v>0</v>
      </c>
      <c r="C23" s="75">
        <f t="shared" si="3"/>
        <v>546</v>
      </c>
      <c r="D23" s="76">
        <v>0</v>
      </c>
      <c r="E23" s="76">
        <v>0</v>
      </c>
      <c r="F23" s="76">
        <v>544</v>
      </c>
      <c r="G23" s="76">
        <v>2</v>
      </c>
      <c r="H23" s="75">
        <f t="shared" si="2"/>
        <v>546</v>
      </c>
      <c r="I23" s="76">
        <v>0</v>
      </c>
      <c r="J23" s="76">
        <v>0</v>
      </c>
      <c r="K23" s="76">
        <v>544</v>
      </c>
      <c r="L23" s="113">
        <v>2</v>
      </c>
    </row>
    <row r="24" spans="1:12" ht="24.95" customHeight="1">
      <c r="A24" s="117" t="s">
        <v>119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121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123</v>
      </c>
      <c r="B26" s="112">
        <f t="shared" si="1"/>
        <v>0</v>
      </c>
      <c r="C26" s="75">
        <f t="shared" si="3"/>
        <v>56</v>
      </c>
      <c r="D26" s="76">
        <v>0</v>
      </c>
      <c r="E26" s="76">
        <v>0</v>
      </c>
      <c r="F26" s="76">
        <v>48</v>
      </c>
      <c r="G26" s="76">
        <v>8</v>
      </c>
      <c r="H26" s="75">
        <f t="shared" si="2"/>
        <v>56</v>
      </c>
      <c r="I26" s="76">
        <v>0</v>
      </c>
      <c r="J26" s="76">
        <v>0</v>
      </c>
      <c r="K26" s="76">
        <v>48</v>
      </c>
      <c r="L26" s="113">
        <v>8</v>
      </c>
    </row>
    <row r="27" spans="1:12" ht="24.95" customHeight="1" thickBot="1">
      <c r="A27" s="118" t="s">
        <v>125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501</v>
      </c>
      <c r="D31" s="154"/>
      <c r="E31" s="154"/>
      <c r="F31" s="154"/>
      <c r="G31" s="154"/>
      <c r="H31" s="154" t="s">
        <v>493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205</v>
      </c>
      <c r="C33" s="73">
        <f t="shared" ref="C33:L33" si="4">SUM(C34:C56)</f>
        <v>3286</v>
      </c>
      <c r="D33" s="73">
        <f t="shared" si="4"/>
        <v>66</v>
      </c>
      <c r="E33" s="73">
        <f t="shared" si="4"/>
        <v>349</v>
      </c>
      <c r="F33" s="73">
        <f t="shared" si="4"/>
        <v>2485</v>
      </c>
      <c r="G33" s="73">
        <f t="shared" si="4"/>
        <v>386</v>
      </c>
      <c r="H33" s="73">
        <f t="shared" si="4"/>
        <v>3081</v>
      </c>
      <c r="I33" s="73">
        <f t="shared" si="4"/>
        <v>66</v>
      </c>
      <c r="J33" s="73">
        <f t="shared" si="4"/>
        <v>240</v>
      </c>
      <c r="K33" s="73">
        <f t="shared" si="4"/>
        <v>2372</v>
      </c>
      <c r="L33" s="74">
        <f t="shared" si="4"/>
        <v>403</v>
      </c>
    </row>
    <row r="34" spans="1:12" ht="28.5">
      <c r="A34" s="116" t="s">
        <v>147</v>
      </c>
      <c r="B34" s="112">
        <f t="shared" ref="B34:B56" si="5">C34-H34</f>
        <v>-42</v>
      </c>
      <c r="C34" s="75">
        <f>SUM(D34:G34)</f>
        <v>178</v>
      </c>
      <c r="D34" s="76">
        <v>0</v>
      </c>
      <c r="E34" s="76">
        <v>0</v>
      </c>
      <c r="F34" s="76">
        <v>34</v>
      </c>
      <c r="G34" s="76">
        <v>144</v>
      </c>
      <c r="H34" s="75">
        <f>SUM(I34:L34)</f>
        <v>220</v>
      </c>
      <c r="I34" s="76">
        <v>0</v>
      </c>
      <c r="J34" s="76">
        <v>0</v>
      </c>
      <c r="K34" s="76">
        <v>68</v>
      </c>
      <c r="L34" s="113">
        <v>152</v>
      </c>
    </row>
    <row r="35" spans="1:12" ht="24.95" customHeight="1">
      <c r="A35" s="25" t="s">
        <v>34</v>
      </c>
      <c r="B35" s="112">
        <f t="shared" ref="B35" si="6">C35-H35</f>
        <v>141</v>
      </c>
      <c r="C35" s="75">
        <f>SUM(D35:G35)</f>
        <v>938</v>
      </c>
      <c r="D35" s="76">
        <v>0</v>
      </c>
      <c r="E35" s="76">
        <v>30</v>
      </c>
      <c r="F35" s="76">
        <v>853</v>
      </c>
      <c r="G35" s="76">
        <v>55</v>
      </c>
      <c r="H35" s="75">
        <f>SUM(I35:L35)</f>
        <v>797</v>
      </c>
      <c r="I35" s="76">
        <v>0</v>
      </c>
      <c r="J35" s="76">
        <v>30</v>
      </c>
      <c r="K35" s="76">
        <v>712</v>
      </c>
      <c r="L35" s="113">
        <v>55</v>
      </c>
    </row>
    <row r="36" spans="1:12" ht="24.95" customHeight="1">
      <c r="A36" s="25" t="s">
        <v>37</v>
      </c>
      <c r="B36" s="112">
        <f t="shared" si="5"/>
        <v>117</v>
      </c>
      <c r="C36" s="75">
        <f t="shared" ref="C36:C56" si="7">SUM(D36:G36)</f>
        <v>731</v>
      </c>
      <c r="D36" s="76">
        <v>53</v>
      </c>
      <c r="E36" s="76">
        <v>116</v>
      </c>
      <c r="F36" s="76">
        <v>550</v>
      </c>
      <c r="G36" s="76">
        <v>12</v>
      </c>
      <c r="H36" s="75">
        <f t="shared" ref="H36:H56" si="8">SUM(I36:L36)</f>
        <v>614</v>
      </c>
      <c r="I36" s="76">
        <v>53</v>
      </c>
      <c r="J36" s="76">
        <v>7</v>
      </c>
      <c r="K36" s="76">
        <v>534</v>
      </c>
      <c r="L36" s="113">
        <v>20</v>
      </c>
    </row>
    <row r="37" spans="1:12" ht="24.95" customHeight="1">
      <c r="A37" s="25" t="s">
        <v>54</v>
      </c>
      <c r="B37" s="112">
        <f t="shared" si="5"/>
        <v>0</v>
      </c>
      <c r="C37" s="75">
        <f t="shared" si="7"/>
        <v>62</v>
      </c>
      <c r="D37" s="76">
        <v>0</v>
      </c>
      <c r="E37" s="76">
        <v>0</v>
      </c>
      <c r="F37" s="76">
        <v>62</v>
      </c>
      <c r="G37" s="76">
        <v>0</v>
      </c>
      <c r="H37" s="75">
        <f t="shared" si="8"/>
        <v>62</v>
      </c>
      <c r="I37" s="76">
        <v>0</v>
      </c>
      <c r="J37" s="76">
        <v>0</v>
      </c>
      <c r="K37" s="76">
        <v>62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-11</v>
      </c>
      <c r="C39" s="75">
        <f t="shared" si="7"/>
        <v>683</v>
      </c>
      <c r="D39" s="76">
        <v>13</v>
      </c>
      <c r="E39" s="76">
        <v>203</v>
      </c>
      <c r="F39" s="76">
        <v>302</v>
      </c>
      <c r="G39" s="76">
        <v>165</v>
      </c>
      <c r="H39" s="75">
        <f t="shared" si="8"/>
        <v>694</v>
      </c>
      <c r="I39" s="76">
        <v>13</v>
      </c>
      <c r="J39" s="76">
        <v>203</v>
      </c>
      <c r="K39" s="76">
        <v>312</v>
      </c>
      <c r="L39" s="113">
        <v>166</v>
      </c>
    </row>
    <row r="40" spans="1:12" ht="24.95" customHeight="1">
      <c r="A40" s="25" t="s">
        <v>103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2</v>
      </c>
      <c r="D41" s="76">
        <v>0</v>
      </c>
      <c r="E41" s="76">
        <v>0</v>
      </c>
      <c r="F41" s="76">
        <v>1</v>
      </c>
      <c r="G41" s="76">
        <v>1</v>
      </c>
      <c r="H41" s="75">
        <f t="shared" si="8"/>
        <v>2</v>
      </c>
      <c r="I41" s="76">
        <v>0</v>
      </c>
      <c r="J41" s="76">
        <v>0</v>
      </c>
      <c r="K41" s="76">
        <v>1</v>
      </c>
      <c r="L41" s="113">
        <v>1</v>
      </c>
    </row>
    <row r="42" spans="1:12" ht="24.95" customHeight="1">
      <c r="A42" s="25" t="s">
        <v>89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126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98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104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106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108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110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99</v>
      </c>
      <c r="B49" s="112">
        <f t="shared" si="5"/>
        <v>0</v>
      </c>
      <c r="C49" s="75">
        <f t="shared" si="7"/>
        <v>33</v>
      </c>
      <c r="D49" s="76">
        <v>0</v>
      </c>
      <c r="E49" s="76">
        <v>0</v>
      </c>
      <c r="F49" s="76">
        <v>33</v>
      </c>
      <c r="G49" s="76">
        <v>0</v>
      </c>
      <c r="H49" s="75">
        <f t="shared" si="8"/>
        <v>33</v>
      </c>
      <c r="I49" s="76">
        <v>0</v>
      </c>
      <c r="J49" s="76">
        <v>0</v>
      </c>
      <c r="K49" s="76">
        <v>33</v>
      </c>
      <c r="L49" s="113">
        <v>0</v>
      </c>
    </row>
    <row r="50" spans="1:12" ht="24.95" customHeight="1">
      <c r="A50" s="117" t="s">
        <v>112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114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116</v>
      </c>
      <c r="B52" s="112">
        <f t="shared" si="5"/>
        <v>0</v>
      </c>
      <c r="C52" s="75">
        <f t="shared" si="7"/>
        <v>546</v>
      </c>
      <c r="D52" s="76">
        <v>0</v>
      </c>
      <c r="E52" s="76">
        <v>0</v>
      </c>
      <c r="F52" s="76">
        <v>544</v>
      </c>
      <c r="G52" s="76">
        <v>2</v>
      </c>
      <c r="H52" s="75">
        <f t="shared" si="8"/>
        <v>546</v>
      </c>
      <c r="I52" s="76">
        <v>0</v>
      </c>
      <c r="J52" s="76">
        <v>0</v>
      </c>
      <c r="K52" s="76">
        <v>544</v>
      </c>
      <c r="L52" s="113">
        <v>2</v>
      </c>
    </row>
    <row r="53" spans="1:12" ht="24.95" customHeight="1">
      <c r="A53" s="117" t="s">
        <v>118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120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122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124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8"/>
  <sheetViews>
    <sheetView view="pageBreakPreview" zoomScale="70" zoomScaleNormal="55" zoomScaleSheetLayoutView="70" workbookViewId="0">
      <pane xSplit="12" ySplit="4" topLeftCell="M338" activePane="bottomRight" state="frozen"/>
      <selection activeCell="B1" sqref="B1"/>
      <selection pane="topRight" activeCell="M1" sqref="M1"/>
      <selection pane="bottomLeft" activeCell="B5" sqref="B5"/>
      <selection pane="bottomRight" activeCell="V281" sqref="V281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437" t="s">
        <v>502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8"/>
      <c r="U1" s="8"/>
    </row>
    <row r="2" spans="1:21" s="94" customFormat="1" ht="33" customHeight="1">
      <c r="A2" s="438" t="s">
        <v>4</v>
      </c>
      <c r="B2" s="438"/>
      <c r="C2" s="438"/>
      <c r="D2" s="438"/>
      <c r="E2" s="439" t="s">
        <v>5</v>
      </c>
      <c r="F2" s="439"/>
      <c r="G2" s="439"/>
      <c r="H2" s="439" t="s">
        <v>374</v>
      </c>
      <c r="I2" s="438"/>
      <c r="J2" s="438" t="s">
        <v>375</v>
      </c>
      <c r="K2" s="438"/>
      <c r="L2" s="9" t="s">
        <v>6</v>
      </c>
      <c r="M2" s="440" t="s">
        <v>7</v>
      </c>
      <c r="N2" s="440"/>
      <c r="O2" s="440"/>
      <c r="P2" s="441" t="s">
        <v>19</v>
      </c>
      <c r="Q2" s="441" t="s">
        <v>14</v>
      </c>
      <c r="R2" s="441" t="s">
        <v>15</v>
      </c>
      <c r="S2" s="443" t="s">
        <v>8</v>
      </c>
      <c r="T2" s="441" t="s">
        <v>23</v>
      </c>
      <c r="U2" s="441" t="s">
        <v>24</v>
      </c>
    </row>
    <row r="3" spans="1:21" s="94" customFormat="1" ht="19.5" customHeight="1">
      <c r="A3" s="448" t="s">
        <v>12</v>
      </c>
      <c r="B3" s="448" t="s">
        <v>12</v>
      </c>
      <c r="C3" s="446" t="s">
        <v>22</v>
      </c>
      <c r="D3" s="449" t="s">
        <v>13</v>
      </c>
      <c r="E3" s="439"/>
      <c r="F3" s="439"/>
      <c r="G3" s="439"/>
      <c r="H3" s="438" t="s">
        <v>376</v>
      </c>
      <c r="I3" s="438" t="s">
        <v>377</v>
      </c>
      <c r="J3" s="439" t="s">
        <v>378</v>
      </c>
      <c r="K3" s="439" t="s">
        <v>379</v>
      </c>
      <c r="L3" s="444" t="s">
        <v>9</v>
      </c>
      <c r="M3" s="445" t="s">
        <v>10</v>
      </c>
      <c r="N3" s="440" t="s">
        <v>11</v>
      </c>
      <c r="O3" s="440"/>
      <c r="P3" s="442"/>
      <c r="Q3" s="442"/>
      <c r="R3" s="442"/>
      <c r="S3" s="442"/>
      <c r="T3" s="442"/>
      <c r="U3" s="442"/>
    </row>
    <row r="4" spans="1:21" s="94" customFormat="1" ht="35.25" customHeight="1">
      <c r="A4" s="438"/>
      <c r="B4" s="438"/>
      <c r="C4" s="447"/>
      <c r="D4" s="450"/>
      <c r="E4" s="439"/>
      <c r="F4" s="439"/>
      <c r="G4" s="439"/>
      <c r="H4" s="438"/>
      <c r="I4" s="438"/>
      <c r="J4" s="438"/>
      <c r="K4" s="438"/>
      <c r="L4" s="444"/>
      <c r="M4" s="445"/>
      <c r="N4" s="4" t="s">
        <v>503</v>
      </c>
      <c r="O4" s="4" t="s">
        <v>504</v>
      </c>
      <c r="P4" s="442"/>
      <c r="Q4" s="442"/>
      <c r="R4" s="442"/>
      <c r="S4" s="442"/>
      <c r="T4" s="442"/>
      <c r="U4" s="442"/>
    </row>
    <row r="5" spans="1:21" s="31" customFormat="1" ht="24.95" customHeight="1">
      <c r="A5" s="308"/>
      <c r="B5" s="435" t="s">
        <v>133</v>
      </c>
      <c r="C5" s="360" t="s">
        <v>27</v>
      </c>
      <c r="D5" s="272" t="s">
        <v>31</v>
      </c>
      <c r="E5" s="275" t="s">
        <v>128</v>
      </c>
      <c r="F5" s="276"/>
      <c r="G5" s="277"/>
      <c r="H5" s="272" t="s">
        <v>380</v>
      </c>
      <c r="I5" s="272" t="s">
        <v>381</v>
      </c>
      <c r="J5" s="360" t="s">
        <v>16</v>
      </c>
      <c r="K5" s="360" t="s">
        <v>382</v>
      </c>
      <c r="L5" s="127">
        <v>84.913200000000003</v>
      </c>
      <c r="M5" s="44">
        <v>352</v>
      </c>
      <c r="N5" s="222" t="s">
        <v>373</v>
      </c>
      <c r="O5" s="223"/>
      <c r="P5" s="371" t="s">
        <v>279</v>
      </c>
      <c r="Q5" s="451" t="s">
        <v>281</v>
      </c>
      <c r="R5" s="159" t="s">
        <v>283</v>
      </c>
      <c r="S5" s="159" t="s">
        <v>41</v>
      </c>
      <c r="T5" s="159" t="s">
        <v>129</v>
      </c>
      <c r="U5" s="159" t="s">
        <v>85</v>
      </c>
    </row>
    <row r="6" spans="1:21" s="31" customFormat="1" ht="24.95" customHeight="1">
      <c r="A6" s="308"/>
      <c r="B6" s="436"/>
      <c r="C6" s="361"/>
      <c r="D6" s="273"/>
      <c r="E6" s="278"/>
      <c r="F6" s="279"/>
      <c r="G6" s="280"/>
      <c r="H6" s="273"/>
      <c r="I6" s="273"/>
      <c r="J6" s="361"/>
      <c r="K6" s="361"/>
      <c r="L6" s="127">
        <v>84.785600000000002</v>
      </c>
      <c r="M6" s="44">
        <v>218</v>
      </c>
      <c r="N6" s="224"/>
      <c r="O6" s="225"/>
      <c r="P6" s="375"/>
      <c r="Q6" s="160"/>
      <c r="R6" s="160"/>
      <c r="S6" s="160"/>
      <c r="T6" s="160"/>
      <c r="U6" s="160"/>
    </row>
    <row r="7" spans="1:21" s="31" customFormat="1" ht="24.95" customHeight="1">
      <c r="A7" s="308"/>
      <c r="B7" s="436"/>
      <c r="C7" s="361"/>
      <c r="D7" s="273"/>
      <c r="E7" s="278"/>
      <c r="F7" s="279"/>
      <c r="G7" s="280"/>
      <c r="H7" s="273"/>
      <c r="I7" s="273"/>
      <c r="J7" s="361"/>
      <c r="K7" s="361"/>
      <c r="L7" s="127">
        <v>116.4552</v>
      </c>
      <c r="M7" s="44">
        <v>146</v>
      </c>
      <c r="N7" s="224"/>
      <c r="O7" s="225"/>
      <c r="P7" s="375"/>
      <c r="Q7" s="160"/>
      <c r="R7" s="160"/>
      <c r="S7" s="160"/>
      <c r="T7" s="160"/>
      <c r="U7" s="160"/>
    </row>
    <row r="8" spans="1:21" s="31" customFormat="1" ht="24.95" customHeight="1">
      <c r="A8" s="308"/>
      <c r="B8" s="436"/>
      <c r="C8" s="361"/>
      <c r="D8" s="273"/>
      <c r="E8" s="278"/>
      <c r="F8" s="279"/>
      <c r="G8" s="280"/>
      <c r="H8" s="274"/>
      <c r="I8" s="274"/>
      <c r="J8" s="372"/>
      <c r="K8" s="372"/>
      <c r="L8" s="127">
        <v>117.4509</v>
      </c>
      <c r="M8" s="44">
        <v>158</v>
      </c>
      <c r="N8" s="226"/>
      <c r="O8" s="227"/>
      <c r="P8" s="375"/>
      <c r="Q8" s="160"/>
      <c r="R8" s="160"/>
      <c r="S8" s="160"/>
      <c r="T8" s="160"/>
      <c r="U8" s="160"/>
    </row>
    <row r="9" spans="1:21" s="31" customFormat="1" ht="24.95" customHeight="1">
      <c r="A9" s="308"/>
      <c r="B9" s="436"/>
      <c r="C9" s="361"/>
      <c r="D9" s="273"/>
      <c r="E9" s="281"/>
      <c r="F9" s="282"/>
      <c r="G9" s="283"/>
      <c r="H9" s="218" t="s">
        <v>383</v>
      </c>
      <c r="I9" s="219"/>
      <c r="J9" s="219"/>
      <c r="K9" s="219"/>
      <c r="L9" s="220"/>
      <c r="M9" s="45">
        <f>SUM(M5:M8)</f>
        <v>874</v>
      </c>
      <c r="N9" s="45">
        <f>SUM(N5:N8)</f>
        <v>0</v>
      </c>
      <c r="O9" s="45">
        <f>SUM(O5:O8)</f>
        <v>0</v>
      </c>
      <c r="P9" s="376"/>
      <c r="Q9" s="161"/>
      <c r="R9" s="161"/>
      <c r="S9" s="161"/>
      <c r="T9" s="161"/>
      <c r="U9" s="161"/>
    </row>
    <row r="10" spans="1:21" s="31" customFormat="1" ht="24.95" customHeight="1">
      <c r="A10" s="308"/>
      <c r="B10" s="436"/>
      <c r="C10" s="361"/>
      <c r="D10" s="273"/>
      <c r="E10" s="275" t="s">
        <v>130</v>
      </c>
      <c r="F10" s="276"/>
      <c r="G10" s="277"/>
      <c r="H10" s="272" t="s">
        <v>380</v>
      </c>
      <c r="I10" s="272" t="s">
        <v>380</v>
      </c>
      <c r="J10" s="360" t="s">
        <v>16</v>
      </c>
      <c r="K10" s="360" t="s">
        <v>382</v>
      </c>
      <c r="L10" s="127">
        <v>84.913700000000006</v>
      </c>
      <c r="M10" s="44">
        <v>58</v>
      </c>
      <c r="N10" s="222" t="s">
        <v>373</v>
      </c>
      <c r="O10" s="223"/>
      <c r="P10" s="159" t="s">
        <v>278</v>
      </c>
      <c r="Q10" s="159" t="s">
        <v>280</v>
      </c>
      <c r="R10" s="159" t="s">
        <v>282</v>
      </c>
      <c r="S10" s="159" t="s">
        <v>41</v>
      </c>
      <c r="T10" s="159" t="s">
        <v>129</v>
      </c>
      <c r="U10" s="159" t="s">
        <v>85</v>
      </c>
    </row>
    <row r="11" spans="1:21" s="31" customFormat="1" ht="24.95" customHeight="1">
      <c r="A11" s="308"/>
      <c r="B11" s="436"/>
      <c r="C11" s="361"/>
      <c r="D11" s="273"/>
      <c r="E11" s="278"/>
      <c r="F11" s="279"/>
      <c r="G11" s="280"/>
      <c r="H11" s="273"/>
      <c r="I11" s="273"/>
      <c r="J11" s="361"/>
      <c r="K11" s="361"/>
      <c r="L11" s="127">
        <v>84.913200000000003</v>
      </c>
      <c r="M11" s="44">
        <v>226</v>
      </c>
      <c r="N11" s="224"/>
      <c r="O11" s="225"/>
      <c r="P11" s="160"/>
      <c r="Q11" s="160"/>
      <c r="R11" s="160"/>
      <c r="S11" s="160"/>
      <c r="T11" s="160"/>
      <c r="U11" s="160"/>
    </row>
    <row r="12" spans="1:21" s="31" customFormat="1" ht="24.95" customHeight="1">
      <c r="A12" s="308"/>
      <c r="B12" s="436"/>
      <c r="C12" s="361"/>
      <c r="D12" s="273"/>
      <c r="E12" s="278"/>
      <c r="F12" s="279"/>
      <c r="G12" s="280"/>
      <c r="H12" s="273"/>
      <c r="I12" s="273"/>
      <c r="J12" s="361"/>
      <c r="K12" s="361"/>
      <c r="L12" s="127">
        <v>84.785600000000002</v>
      </c>
      <c r="M12" s="44">
        <v>58</v>
      </c>
      <c r="N12" s="224"/>
      <c r="O12" s="225"/>
      <c r="P12" s="160"/>
      <c r="Q12" s="160"/>
      <c r="R12" s="160"/>
      <c r="S12" s="160"/>
      <c r="T12" s="160"/>
      <c r="U12" s="160"/>
    </row>
    <row r="13" spans="1:21" s="31" customFormat="1" ht="24.95" customHeight="1">
      <c r="A13" s="308"/>
      <c r="B13" s="436"/>
      <c r="C13" s="361"/>
      <c r="D13" s="273"/>
      <c r="E13" s="278"/>
      <c r="F13" s="279"/>
      <c r="G13" s="280"/>
      <c r="H13" s="273"/>
      <c r="I13" s="273"/>
      <c r="J13" s="361"/>
      <c r="K13" s="361"/>
      <c r="L13" s="127">
        <v>116.4552</v>
      </c>
      <c r="M13" s="44">
        <v>56</v>
      </c>
      <c r="N13" s="224"/>
      <c r="O13" s="225"/>
      <c r="P13" s="160"/>
      <c r="Q13" s="160"/>
      <c r="R13" s="160"/>
      <c r="S13" s="160"/>
      <c r="T13" s="160"/>
      <c r="U13" s="160"/>
    </row>
    <row r="14" spans="1:21" s="31" customFormat="1" ht="24.95" customHeight="1">
      <c r="A14" s="308"/>
      <c r="B14" s="436"/>
      <c r="C14" s="361"/>
      <c r="D14" s="273"/>
      <c r="E14" s="278"/>
      <c r="F14" s="279"/>
      <c r="G14" s="280"/>
      <c r="H14" s="274"/>
      <c r="I14" s="274"/>
      <c r="J14" s="372"/>
      <c r="K14" s="372"/>
      <c r="L14" s="127">
        <v>117.4509</v>
      </c>
      <c r="M14" s="44">
        <v>56</v>
      </c>
      <c r="N14" s="226"/>
      <c r="O14" s="227"/>
      <c r="P14" s="160"/>
      <c r="Q14" s="160"/>
      <c r="R14" s="160"/>
      <c r="S14" s="160"/>
      <c r="T14" s="160"/>
      <c r="U14" s="160"/>
    </row>
    <row r="15" spans="1:21" s="31" customFormat="1" ht="24.95" customHeight="1">
      <c r="A15" s="308"/>
      <c r="B15" s="436"/>
      <c r="C15" s="361"/>
      <c r="D15" s="273"/>
      <c r="E15" s="281"/>
      <c r="F15" s="282"/>
      <c r="G15" s="283"/>
      <c r="H15" s="218" t="s">
        <v>383</v>
      </c>
      <c r="I15" s="219"/>
      <c r="J15" s="219"/>
      <c r="K15" s="219"/>
      <c r="L15" s="220"/>
      <c r="M15" s="45">
        <f>SUM(M10:M14)</f>
        <v>454</v>
      </c>
      <c r="N15" s="45">
        <f>SUM(N10:N14)</f>
        <v>0</v>
      </c>
      <c r="O15" s="45">
        <f>SUM(O10:O14)</f>
        <v>0</v>
      </c>
      <c r="P15" s="161"/>
      <c r="Q15" s="161"/>
      <c r="R15" s="161"/>
      <c r="S15" s="161"/>
      <c r="T15" s="161"/>
      <c r="U15" s="161"/>
    </row>
    <row r="16" spans="1:21" s="31" customFormat="1" ht="24.95" customHeight="1">
      <c r="A16" s="308"/>
      <c r="B16" s="436"/>
      <c r="C16" s="361"/>
      <c r="D16" s="273"/>
      <c r="E16" s="275" t="s">
        <v>131</v>
      </c>
      <c r="F16" s="276"/>
      <c r="G16" s="277"/>
      <c r="H16" s="272" t="s">
        <v>384</v>
      </c>
      <c r="I16" s="272" t="s">
        <v>384</v>
      </c>
      <c r="J16" s="360" t="s">
        <v>16</v>
      </c>
      <c r="K16" s="360" t="s">
        <v>382</v>
      </c>
      <c r="L16" s="127">
        <v>84.948999999999998</v>
      </c>
      <c r="M16" s="46">
        <v>433</v>
      </c>
      <c r="N16" s="222" t="s">
        <v>373</v>
      </c>
      <c r="O16" s="223"/>
      <c r="P16" s="159" t="s">
        <v>285</v>
      </c>
      <c r="Q16" s="159" t="s">
        <v>286</v>
      </c>
      <c r="R16" s="159" t="s">
        <v>287</v>
      </c>
      <c r="S16" s="159" t="s">
        <v>41</v>
      </c>
      <c r="T16" s="159" t="s">
        <v>129</v>
      </c>
      <c r="U16" s="159" t="s">
        <v>85</v>
      </c>
    </row>
    <row r="17" spans="1:21" s="31" customFormat="1" ht="24.95" customHeight="1">
      <c r="A17" s="308"/>
      <c r="B17" s="436"/>
      <c r="C17" s="361"/>
      <c r="D17" s="273"/>
      <c r="E17" s="278"/>
      <c r="F17" s="279"/>
      <c r="G17" s="280"/>
      <c r="H17" s="273"/>
      <c r="I17" s="273"/>
      <c r="J17" s="361"/>
      <c r="K17" s="361"/>
      <c r="L17" s="127">
        <v>84.856099999999998</v>
      </c>
      <c r="M17" s="46">
        <v>313</v>
      </c>
      <c r="N17" s="224"/>
      <c r="O17" s="225"/>
      <c r="P17" s="160"/>
      <c r="Q17" s="160"/>
      <c r="R17" s="160"/>
      <c r="S17" s="160"/>
      <c r="T17" s="160"/>
      <c r="U17" s="160"/>
    </row>
    <row r="18" spans="1:21" s="31" customFormat="1" ht="24.95" customHeight="1">
      <c r="A18" s="308"/>
      <c r="B18" s="436"/>
      <c r="C18" s="361"/>
      <c r="D18" s="273"/>
      <c r="E18" s="278"/>
      <c r="F18" s="279"/>
      <c r="G18" s="280"/>
      <c r="H18" s="273"/>
      <c r="I18" s="273"/>
      <c r="J18" s="361"/>
      <c r="K18" s="361"/>
      <c r="L18" s="127">
        <v>84.8</v>
      </c>
      <c r="M18" s="46">
        <v>298</v>
      </c>
      <c r="N18" s="224"/>
      <c r="O18" s="225"/>
      <c r="P18" s="160"/>
      <c r="Q18" s="160"/>
      <c r="R18" s="160"/>
      <c r="S18" s="160"/>
      <c r="T18" s="160"/>
      <c r="U18" s="160"/>
    </row>
    <row r="19" spans="1:21" s="31" customFormat="1" ht="24.95" customHeight="1">
      <c r="A19" s="308"/>
      <c r="B19" s="436"/>
      <c r="C19" s="361"/>
      <c r="D19" s="273"/>
      <c r="E19" s="278"/>
      <c r="F19" s="279"/>
      <c r="G19" s="280"/>
      <c r="H19" s="273"/>
      <c r="I19" s="273"/>
      <c r="J19" s="361"/>
      <c r="K19" s="361"/>
      <c r="L19" s="127">
        <v>84.873000000000005</v>
      </c>
      <c r="M19" s="46">
        <v>76</v>
      </c>
      <c r="N19" s="224"/>
      <c r="O19" s="225"/>
      <c r="P19" s="160"/>
      <c r="Q19" s="160"/>
      <c r="R19" s="160"/>
      <c r="S19" s="160"/>
      <c r="T19" s="160"/>
      <c r="U19" s="160"/>
    </row>
    <row r="20" spans="1:21" s="31" customFormat="1" ht="24.95" customHeight="1">
      <c r="A20" s="308"/>
      <c r="B20" s="436"/>
      <c r="C20" s="361"/>
      <c r="D20" s="273"/>
      <c r="E20" s="278"/>
      <c r="F20" s="279"/>
      <c r="G20" s="280"/>
      <c r="H20" s="273"/>
      <c r="I20" s="273"/>
      <c r="J20" s="361"/>
      <c r="K20" s="361"/>
      <c r="L20" s="127">
        <v>99.949299999999994</v>
      </c>
      <c r="M20" s="46">
        <v>155</v>
      </c>
      <c r="N20" s="224"/>
      <c r="O20" s="225"/>
      <c r="P20" s="160"/>
      <c r="Q20" s="160"/>
      <c r="R20" s="160"/>
      <c r="S20" s="160"/>
      <c r="T20" s="160"/>
      <c r="U20" s="160"/>
    </row>
    <row r="21" spans="1:21" s="31" customFormat="1" ht="24.95" customHeight="1">
      <c r="A21" s="308"/>
      <c r="B21" s="436"/>
      <c r="C21" s="361"/>
      <c r="D21" s="273"/>
      <c r="E21" s="278"/>
      <c r="F21" s="279"/>
      <c r="G21" s="280"/>
      <c r="H21" s="273"/>
      <c r="I21" s="273"/>
      <c r="J21" s="361"/>
      <c r="K21" s="361"/>
      <c r="L21" s="127">
        <v>99.699399999999997</v>
      </c>
      <c r="M21" s="46">
        <v>112</v>
      </c>
      <c r="N21" s="224"/>
      <c r="O21" s="225"/>
      <c r="P21" s="160"/>
      <c r="Q21" s="160"/>
      <c r="R21" s="160"/>
      <c r="S21" s="160"/>
      <c r="T21" s="160"/>
      <c r="U21" s="160"/>
    </row>
    <row r="22" spans="1:21" s="31" customFormat="1" ht="24.95" customHeight="1">
      <c r="A22" s="308"/>
      <c r="B22" s="436"/>
      <c r="C22" s="361"/>
      <c r="D22" s="273"/>
      <c r="E22" s="278"/>
      <c r="F22" s="279"/>
      <c r="G22" s="280"/>
      <c r="H22" s="274"/>
      <c r="I22" s="274"/>
      <c r="J22" s="372"/>
      <c r="K22" s="372"/>
      <c r="L22" s="127">
        <v>99.896500000000003</v>
      </c>
      <c r="M22" s="46">
        <v>210</v>
      </c>
      <c r="N22" s="226"/>
      <c r="O22" s="227"/>
      <c r="P22" s="160"/>
      <c r="Q22" s="160"/>
      <c r="R22" s="160"/>
      <c r="S22" s="160"/>
      <c r="T22" s="160"/>
      <c r="U22" s="160"/>
    </row>
    <row r="23" spans="1:21" s="31" customFormat="1" ht="24.95" customHeight="1">
      <c r="A23" s="308"/>
      <c r="B23" s="436"/>
      <c r="C23" s="361"/>
      <c r="D23" s="273"/>
      <c r="E23" s="281"/>
      <c r="F23" s="282"/>
      <c r="G23" s="283"/>
      <c r="H23" s="218" t="s">
        <v>383</v>
      </c>
      <c r="I23" s="219"/>
      <c r="J23" s="219"/>
      <c r="K23" s="219"/>
      <c r="L23" s="220"/>
      <c r="M23" s="45">
        <f>SUM(M16:M22)</f>
        <v>1597</v>
      </c>
      <c r="N23" s="45">
        <f>SUM(N16:N22)</f>
        <v>0</v>
      </c>
      <c r="O23" s="45">
        <f>SUM(O16:O22)</f>
        <v>0</v>
      </c>
      <c r="P23" s="161"/>
      <c r="Q23" s="161"/>
      <c r="R23" s="161"/>
      <c r="S23" s="161"/>
      <c r="T23" s="161"/>
      <c r="U23" s="161"/>
    </row>
    <row r="24" spans="1:21" s="31" customFormat="1" ht="24.95" customHeight="1">
      <c r="A24" s="308"/>
      <c r="B24" s="436"/>
      <c r="C24" s="361"/>
      <c r="D24" s="273"/>
      <c r="E24" s="275" t="s">
        <v>132</v>
      </c>
      <c r="F24" s="276"/>
      <c r="G24" s="277"/>
      <c r="H24" s="272" t="s">
        <v>384</v>
      </c>
      <c r="I24" s="272" t="s">
        <v>384</v>
      </c>
      <c r="J24" s="360" t="s">
        <v>16</v>
      </c>
      <c r="K24" s="360" t="s">
        <v>382</v>
      </c>
      <c r="L24" s="127">
        <v>84.948999999999998</v>
      </c>
      <c r="M24" s="44">
        <v>276</v>
      </c>
      <c r="N24" s="222" t="s">
        <v>373</v>
      </c>
      <c r="O24" s="228"/>
      <c r="P24" s="159" t="s">
        <v>284</v>
      </c>
      <c r="Q24" s="159" t="s">
        <v>286</v>
      </c>
      <c r="R24" s="159" t="s">
        <v>287</v>
      </c>
      <c r="S24" s="159" t="s">
        <v>41</v>
      </c>
      <c r="T24" s="159" t="s">
        <v>129</v>
      </c>
      <c r="U24" s="159" t="s">
        <v>85</v>
      </c>
    </row>
    <row r="25" spans="1:21" s="31" customFormat="1" ht="24.95" customHeight="1">
      <c r="A25" s="308"/>
      <c r="B25" s="436"/>
      <c r="C25" s="361"/>
      <c r="D25" s="273"/>
      <c r="E25" s="278"/>
      <c r="F25" s="279"/>
      <c r="G25" s="280"/>
      <c r="H25" s="273"/>
      <c r="I25" s="273"/>
      <c r="J25" s="361"/>
      <c r="K25" s="361"/>
      <c r="L25" s="127">
        <v>84.856099999999998</v>
      </c>
      <c r="M25" s="44">
        <v>205</v>
      </c>
      <c r="N25" s="229"/>
      <c r="O25" s="230"/>
      <c r="P25" s="160"/>
      <c r="Q25" s="160"/>
      <c r="R25" s="160"/>
      <c r="S25" s="160"/>
      <c r="T25" s="160"/>
      <c r="U25" s="160"/>
    </row>
    <row r="26" spans="1:21" s="31" customFormat="1" ht="24.95" customHeight="1">
      <c r="A26" s="308"/>
      <c r="B26" s="436"/>
      <c r="C26" s="361"/>
      <c r="D26" s="273"/>
      <c r="E26" s="278"/>
      <c r="F26" s="279"/>
      <c r="G26" s="280"/>
      <c r="H26" s="274"/>
      <c r="I26" s="274"/>
      <c r="J26" s="372"/>
      <c r="K26" s="372"/>
      <c r="L26" s="127">
        <v>84.8</v>
      </c>
      <c r="M26" s="44">
        <v>114</v>
      </c>
      <c r="N26" s="231"/>
      <c r="O26" s="232"/>
      <c r="P26" s="160"/>
      <c r="Q26" s="160"/>
      <c r="R26" s="160"/>
      <c r="S26" s="160"/>
      <c r="T26" s="160"/>
      <c r="U26" s="160"/>
    </row>
    <row r="27" spans="1:21" s="31" customFormat="1" ht="24.95" customHeight="1">
      <c r="A27" s="308"/>
      <c r="B27" s="436"/>
      <c r="C27" s="361"/>
      <c r="D27" s="273"/>
      <c r="E27" s="281"/>
      <c r="F27" s="282"/>
      <c r="G27" s="283"/>
      <c r="H27" s="218" t="s">
        <v>383</v>
      </c>
      <c r="I27" s="219"/>
      <c r="J27" s="219"/>
      <c r="K27" s="219"/>
      <c r="L27" s="220"/>
      <c r="M27" s="45">
        <f>SUM(M24:M26)</f>
        <v>595</v>
      </c>
      <c r="N27" s="45">
        <f>SUM(N24:N26)</f>
        <v>0</v>
      </c>
      <c r="O27" s="45">
        <f>SUM(O24:O26)</f>
        <v>0</v>
      </c>
      <c r="P27" s="161"/>
      <c r="Q27" s="161"/>
      <c r="R27" s="161"/>
      <c r="S27" s="161"/>
      <c r="T27" s="161"/>
      <c r="U27" s="161"/>
    </row>
    <row r="28" spans="1:21" s="31" customFormat="1" ht="24.95" customHeight="1">
      <c r="A28" s="308"/>
      <c r="B28" s="436"/>
      <c r="C28" s="361"/>
      <c r="D28" s="273"/>
      <c r="E28" s="275" t="s">
        <v>154</v>
      </c>
      <c r="F28" s="276"/>
      <c r="G28" s="277"/>
      <c r="H28" s="272" t="s">
        <v>385</v>
      </c>
      <c r="I28" s="272" t="s">
        <v>386</v>
      </c>
      <c r="J28" s="360" t="s">
        <v>28</v>
      </c>
      <c r="K28" s="360" t="s">
        <v>387</v>
      </c>
      <c r="L28" s="127">
        <v>84.992900000000006</v>
      </c>
      <c r="M28" s="46">
        <v>210</v>
      </c>
      <c r="N28" s="199" t="s">
        <v>373</v>
      </c>
      <c r="O28" s="200"/>
      <c r="P28" s="159" t="s">
        <v>194</v>
      </c>
      <c r="Q28" s="159" t="s">
        <v>288</v>
      </c>
      <c r="R28" s="159" t="s">
        <v>481</v>
      </c>
      <c r="S28" s="159" t="s">
        <v>32</v>
      </c>
      <c r="T28" s="159" t="s">
        <v>155</v>
      </c>
      <c r="U28" s="159" t="s">
        <v>156</v>
      </c>
    </row>
    <row r="29" spans="1:21" s="31" customFormat="1" ht="24.95" customHeight="1">
      <c r="A29" s="308"/>
      <c r="B29" s="436"/>
      <c r="C29" s="361"/>
      <c r="D29" s="273"/>
      <c r="E29" s="278"/>
      <c r="F29" s="279"/>
      <c r="G29" s="280"/>
      <c r="H29" s="273"/>
      <c r="I29" s="273"/>
      <c r="J29" s="361"/>
      <c r="K29" s="361"/>
      <c r="L29" s="127">
        <v>84.992900000000006</v>
      </c>
      <c r="M29" s="46">
        <v>74</v>
      </c>
      <c r="N29" s="201"/>
      <c r="O29" s="202"/>
      <c r="P29" s="160"/>
      <c r="Q29" s="160"/>
      <c r="R29" s="160"/>
      <c r="S29" s="160"/>
      <c r="T29" s="160"/>
      <c r="U29" s="160"/>
    </row>
    <row r="30" spans="1:21" s="31" customFormat="1" ht="24.95" customHeight="1">
      <c r="A30" s="308"/>
      <c r="B30" s="436"/>
      <c r="C30" s="361"/>
      <c r="D30" s="273"/>
      <c r="E30" s="278"/>
      <c r="F30" s="279"/>
      <c r="G30" s="280"/>
      <c r="H30" s="273"/>
      <c r="I30" s="273"/>
      <c r="J30" s="361"/>
      <c r="K30" s="361"/>
      <c r="L30" s="127">
        <v>84.960999999999999</v>
      </c>
      <c r="M30" s="46">
        <v>75</v>
      </c>
      <c r="N30" s="201"/>
      <c r="O30" s="202"/>
      <c r="P30" s="160"/>
      <c r="Q30" s="160"/>
      <c r="R30" s="160"/>
      <c r="S30" s="160"/>
      <c r="T30" s="160"/>
      <c r="U30" s="160"/>
    </row>
    <row r="31" spans="1:21" s="31" customFormat="1" ht="24.95" customHeight="1">
      <c r="A31" s="308"/>
      <c r="B31" s="436"/>
      <c r="C31" s="361"/>
      <c r="D31" s="273"/>
      <c r="E31" s="278"/>
      <c r="F31" s="279"/>
      <c r="G31" s="280"/>
      <c r="H31" s="273"/>
      <c r="I31" s="273"/>
      <c r="J31" s="361"/>
      <c r="K31" s="361"/>
      <c r="L31" s="127">
        <v>117.0757</v>
      </c>
      <c r="M31" s="46">
        <v>158</v>
      </c>
      <c r="N31" s="201"/>
      <c r="O31" s="202"/>
      <c r="P31" s="160"/>
      <c r="Q31" s="160"/>
      <c r="R31" s="160"/>
      <c r="S31" s="160"/>
      <c r="T31" s="160"/>
      <c r="U31" s="160"/>
    </row>
    <row r="32" spans="1:21" s="31" customFormat="1" ht="24.95" customHeight="1">
      <c r="A32" s="308"/>
      <c r="B32" s="436"/>
      <c r="C32" s="361"/>
      <c r="D32" s="273"/>
      <c r="E32" s="278"/>
      <c r="F32" s="279"/>
      <c r="G32" s="280"/>
      <c r="H32" s="273"/>
      <c r="I32" s="273"/>
      <c r="J32" s="361"/>
      <c r="K32" s="361"/>
      <c r="L32" s="127">
        <v>148.75800000000001</v>
      </c>
      <c r="M32" s="46">
        <v>1</v>
      </c>
      <c r="N32" s="201"/>
      <c r="O32" s="202"/>
      <c r="P32" s="160"/>
      <c r="Q32" s="160"/>
      <c r="R32" s="160"/>
      <c r="S32" s="160"/>
      <c r="T32" s="160"/>
      <c r="U32" s="160"/>
    </row>
    <row r="33" spans="1:41" s="31" customFormat="1" ht="24.95" customHeight="1">
      <c r="A33" s="308"/>
      <c r="B33" s="436"/>
      <c r="C33" s="361"/>
      <c r="D33" s="273"/>
      <c r="E33" s="278"/>
      <c r="F33" s="279"/>
      <c r="G33" s="280"/>
      <c r="H33" s="273"/>
      <c r="I33" s="273"/>
      <c r="J33" s="361"/>
      <c r="K33" s="361"/>
      <c r="L33" s="127">
        <v>165.321</v>
      </c>
      <c r="M33" s="46">
        <v>2</v>
      </c>
      <c r="N33" s="201"/>
      <c r="O33" s="202"/>
      <c r="P33" s="160"/>
      <c r="Q33" s="160"/>
      <c r="R33" s="160"/>
      <c r="S33" s="160"/>
      <c r="T33" s="160"/>
      <c r="U33" s="160"/>
    </row>
    <row r="34" spans="1:41" s="31" customFormat="1" ht="24.95" customHeight="1">
      <c r="A34" s="308"/>
      <c r="B34" s="436"/>
      <c r="C34" s="361"/>
      <c r="D34" s="273"/>
      <c r="E34" s="278"/>
      <c r="F34" s="279"/>
      <c r="G34" s="280"/>
      <c r="H34" s="274"/>
      <c r="I34" s="274"/>
      <c r="J34" s="372"/>
      <c r="K34" s="372"/>
      <c r="L34" s="127">
        <v>199.64769999999999</v>
      </c>
      <c r="M34" s="46">
        <v>2</v>
      </c>
      <c r="N34" s="203"/>
      <c r="O34" s="204"/>
      <c r="P34" s="160"/>
      <c r="Q34" s="160"/>
      <c r="R34" s="160"/>
      <c r="S34" s="160"/>
      <c r="T34" s="160"/>
      <c r="U34" s="160"/>
    </row>
    <row r="35" spans="1:41" s="31" customFormat="1" ht="24.95" customHeight="1">
      <c r="A35" s="308"/>
      <c r="B35" s="436"/>
      <c r="C35" s="361"/>
      <c r="D35" s="273"/>
      <c r="E35" s="281"/>
      <c r="F35" s="282"/>
      <c r="G35" s="283"/>
      <c r="H35" s="218" t="s">
        <v>383</v>
      </c>
      <c r="I35" s="219"/>
      <c r="J35" s="219"/>
      <c r="K35" s="219"/>
      <c r="L35" s="220"/>
      <c r="M35" s="45">
        <f>SUM(M28:M34)</f>
        <v>522</v>
      </c>
      <c r="N35" s="45">
        <f>SUM(N28:N34)</f>
        <v>0</v>
      </c>
      <c r="O35" s="45">
        <f>SUM(O28:O34)</f>
        <v>0</v>
      </c>
      <c r="P35" s="161"/>
      <c r="Q35" s="161"/>
      <c r="R35" s="161"/>
      <c r="S35" s="161"/>
      <c r="T35" s="161"/>
      <c r="U35" s="161"/>
    </row>
    <row r="36" spans="1:41" s="31" customFormat="1" ht="24.95" customHeight="1">
      <c r="A36" s="378"/>
      <c r="B36" s="358" t="s">
        <v>17</v>
      </c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47">
        <f>SUM(M35,M27,M23,M15,M9)</f>
        <v>4042</v>
      </c>
      <c r="N36" s="47">
        <v>220</v>
      </c>
      <c r="O36" s="47">
        <v>178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360" t="s">
        <v>25</v>
      </c>
      <c r="C37" s="361" t="s">
        <v>26</v>
      </c>
      <c r="D37" s="272" t="s">
        <v>29</v>
      </c>
      <c r="E37" s="275" t="s">
        <v>167</v>
      </c>
      <c r="F37" s="276"/>
      <c r="G37" s="277"/>
      <c r="H37" s="272" t="s">
        <v>388</v>
      </c>
      <c r="I37" s="272" t="s">
        <v>388</v>
      </c>
      <c r="J37" s="360" t="s">
        <v>16</v>
      </c>
      <c r="K37" s="360" t="s">
        <v>382</v>
      </c>
      <c r="L37" s="19">
        <v>82.525300000000001</v>
      </c>
      <c r="M37" s="48">
        <v>114</v>
      </c>
      <c r="N37" s="44">
        <v>5</v>
      </c>
      <c r="O37" s="44">
        <v>5</v>
      </c>
      <c r="P37" s="159" t="s">
        <v>289</v>
      </c>
      <c r="Q37" s="159" t="s">
        <v>290</v>
      </c>
      <c r="R37" s="453" t="s">
        <v>291</v>
      </c>
      <c r="S37" s="159" t="s">
        <v>41</v>
      </c>
      <c r="T37" s="159" t="s">
        <v>168</v>
      </c>
      <c r="U37" s="159" t="s">
        <v>16</v>
      </c>
      <c r="V37" s="452"/>
      <c r="W37" s="452"/>
      <c r="X37" s="452"/>
      <c r="Y37" s="452"/>
      <c r="Z37" s="29"/>
      <c r="AA37" s="452"/>
      <c r="AB37" s="452"/>
      <c r="AC37" s="452"/>
      <c r="AD37" s="452"/>
      <c r="AE37" s="29"/>
      <c r="AF37" s="452"/>
      <c r="AG37" s="452"/>
      <c r="AH37" s="452"/>
      <c r="AI37" s="452"/>
      <c r="AJ37" s="29"/>
      <c r="AK37" s="452"/>
      <c r="AL37" s="452"/>
      <c r="AM37" s="452"/>
      <c r="AN37" s="452"/>
      <c r="AO37" s="29"/>
    </row>
    <row r="38" spans="1:41" s="31" customFormat="1" ht="21.75" customHeight="1">
      <c r="A38" s="41"/>
      <c r="B38" s="361"/>
      <c r="C38" s="361"/>
      <c r="D38" s="273"/>
      <c r="E38" s="278"/>
      <c r="F38" s="279"/>
      <c r="G38" s="280"/>
      <c r="H38" s="273"/>
      <c r="I38" s="273"/>
      <c r="J38" s="361"/>
      <c r="K38" s="361"/>
      <c r="L38" s="19">
        <v>74.114800000000002</v>
      </c>
      <c r="M38" s="48">
        <v>154</v>
      </c>
      <c r="N38" s="44">
        <v>2</v>
      </c>
      <c r="O38" s="44">
        <v>2</v>
      </c>
      <c r="P38" s="160"/>
      <c r="Q38" s="160"/>
      <c r="R38" s="160"/>
      <c r="S38" s="160"/>
      <c r="T38" s="160"/>
      <c r="U38" s="160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361"/>
      <c r="C39" s="361"/>
      <c r="D39" s="273"/>
      <c r="E39" s="278"/>
      <c r="F39" s="279"/>
      <c r="G39" s="280"/>
      <c r="H39" s="273"/>
      <c r="I39" s="273"/>
      <c r="J39" s="361"/>
      <c r="K39" s="361"/>
      <c r="L39" s="19">
        <v>66.878100000000003</v>
      </c>
      <c r="M39" s="48">
        <v>98</v>
      </c>
      <c r="N39" s="44">
        <v>0</v>
      </c>
      <c r="O39" s="44">
        <v>0</v>
      </c>
      <c r="P39" s="160"/>
      <c r="Q39" s="160"/>
      <c r="R39" s="160"/>
      <c r="S39" s="160"/>
      <c r="T39" s="160"/>
      <c r="U39" s="160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361"/>
      <c r="C40" s="361"/>
      <c r="D40" s="273"/>
      <c r="E40" s="278"/>
      <c r="F40" s="279"/>
      <c r="G40" s="280"/>
      <c r="H40" s="273"/>
      <c r="I40" s="273"/>
      <c r="J40" s="361"/>
      <c r="K40" s="361"/>
      <c r="L40" s="30">
        <v>66.823899999999995</v>
      </c>
      <c r="M40" s="49">
        <v>16</v>
      </c>
      <c r="N40" s="50">
        <v>0</v>
      </c>
      <c r="O40" s="50">
        <v>0</v>
      </c>
      <c r="P40" s="160"/>
      <c r="Q40" s="160"/>
      <c r="R40" s="160"/>
      <c r="S40" s="160"/>
      <c r="T40" s="160"/>
      <c r="U40" s="160"/>
    </row>
    <row r="41" spans="1:41" s="31" customFormat="1" ht="21.75" customHeight="1">
      <c r="A41" s="42"/>
      <c r="B41" s="361"/>
      <c r="C41" s="372"/>
      <c r="D41" s="274"/>
      <c r="E41" s="281"/>
      <c r="F41" s="282"/>
      <c r="G41" s="283"/>
      <c r="H41" s="314" t="s">
        <v>383</v>
      </c>
      <c r="I41" s="314"/>
      <c r="J41" s="314"/>
      <c r="K41" s="314"/>
      <c r="L41" s="314"/>
      <c r="M41" s="51">
        <v>382</v>
      </c>
      <c r="N41" s="45">
        <f>SUM(N37:N40)</f>
        <v>7</v>
      </c>
      <c r="O41" s="45">
        <f>SUM(O37:O40)</f>
        <v>7</v>
      </c>
      <c r="P41" s="161"/>
      <c r="Q41" s="161"/>
      <c r="R41" s="161"/>
      <c r="S41" s="161"/>
      <c r="T41" s="161"/>
      <c r="U41" s="161"/>
      <c r="V41" s="29"/>
      <c r="W41" s="29"/>
    </row>
    <row r="42" spans="1:41" s="31" customFormat="1" ht="21.75" customHeight="1">
      <c r="A42" s="41"/>
      <c r="B42" s="361"/>
      <c r="C42" s="360" t="s">
        <v>27</v>
      </c>
      <c r="D42" s="272" t="s">
        <v>30</v>
      </c>
      <c r="E42" s="416" t="s">
        <v>169</v>
      </c>
      <c r="F42" s="434"/>
      <c r="G42" s="434"/>
      <c r="H42" s="273" t="s">
        <v>389</v>
      </c>
      <c r="I42" s="273" t="s">
        <v>390</v>
      </c>
      <c r="J42" s="361" t="s">
        <v>16</v>
      </c>
      <c r="K42" s="361" t="s">
        <v>382</v>
      </c>
      <c r="L42" s="32">
        <v>64.456500000000005</v>
      </c>
      <c r="M42" s="52">
        <v>54</v>
      </c>
      <c r="N42" s="53">
        <v>0</v>
      </c>
      <c r="O42" s="53">
        <v>0</v>
      </c>
      <c r="P42" s="159" t="s">
        <v>292</v>
      </c>
      <c r="Q42" s="159" t="s">
        <v>293</v>
      </c>
      <c r="R42" s="371" t="s">
        <v>294</v>
      </c>
      <c r="S42" s="159" t="s">
        <v>32</v>
      </c>
      <c r="T42" s="159" t="s">
        <v>33</v>
      </c>
      <c r="U42" s="159" t="s">
        <v>16</v>
      </c>
      <c r="V42" s="33"/>
      <c r="W42" s="33"/>
      <c r="X42" s="34"/>
    </row>
    <row r="43" spans="1:41" s="31" customFormat="1" ht="21.75" customHeight="1">
      <c r="A43" s="41"/>
      <c r="B43" s="361"/>
      <c r="C43" s="361"/>
      <c r="D43" s="273"/>
      <c r="E43" s="434"/>
      <c r="F43" s="434"/>
      <c r="G43" s="434"/>
      <c r="H43" s="273"/>
      <c r="I43" s="273"/>
      <c r="J43" s="361"/>
      <c r="K43" s="361"/>
      <c r="L43" s="19">
        <v>64.463899999999995</v>
      </c>
      <c r="M43" s="48">
        <v>15</v>
      </c>
      <c r="N43" s="44">
        <v>0</v>
      </c>
      <c r="O43" s="44">
        <v>0</v>
      </c>
      <c r="P43" s="160"/>
      <c r="Q43" s="160"/>
      <c r="R43" s="160"/>
      <c r="S43" s="160"/>
      <c r="T43" s="160"/>
      <c r="U43" s="160"/>
      <c r="V43" s="33"/>
      <c r="W43" s="33"/>
      <c r="X43" s="34"/>
    </row>
    <row r="44" spans="1:41" s="31" customFormat="1" ht="21.75" customHeight="1">
      <c r="A44" s="41"/>
      <c r="B44" s="361"/>
      <c r="C44" s="361"/>
      <c r="D44" s="273"/>
      <c r="E44" s="434"/>
      <c r="F44" s="434"/>
      <c r="G44" s="434"/>
      <c r="H44" s="274"/>
      <c r="I44" s="274"/>
      <c r="J44" s="372"/>
      <c r="K44" s="372"/>
      <c r="L44" s="19">
        <v>84.950500000000005</v>
      </c>
      <c r="M44" s="48">
        <v>30</v>
      </c>
      <c r="N44" s="44">
        <v>3</v>
      </c>
      <c r="O44" s="44">
        <v>3</v>
      </c>
      <c r="P44" s="160"/>
      <c r="Q44" s="160"/>
      <c r="R44" s="160"/>
      <c r="S44" s="160"/>
      <c r="T44" s="160"/>
      <c r="U44" s="160"/>
      <c r="V44" s="33"/>
      <c r="W44" s="33"/>
      <c r="X44" s="34"/>
    </row>
    <row r="45" spans="1:41" s="31" customFormat="1" ht="21.75" customHeight="1">
      <c r="A45" s="41"/>
      <c r="B45" s="361"/>
      <c r="C45" s="372"/>
      <c r="D45" s="274"/>
      <c r="E45" s="434"/>
      <c r="F45" s="434"/>
      <c r="G45" s="434"/>
      <c r="H45" s="218" t="s">
        <v>383</v>
      </c>
      <c r="I45" s="219"/>
      <c r="J45" s="219"/>
      <c r="K45" s="219"/>
      <c r="L45" s="220"/>
      <c r="M45" s="51">
        <f>SUM(M42:M44)</f>
        <v>99</v>
      </c>
      <c r="N45" s="45">
        <f>SUM(N42:N44)</f>
        <v>3</v>
      </c>
      <c r="O45" s="45">
        <f>SUM(O42:O44)</f>
        <v>3</v>
      </c>
      <c r="P45" s="161"/>
      <c r="Q45" s="161"/>
      <c r="R45" s="161"/>
      <c r="S45" s="161"/>
      <c r="T45" s="161"/>
      <c r="U45" s="161"/>
      <c r="X45" s="34"/>
    </row>
    <row r="46" spans="1:41" s="31" customFormat="1" ht="21.75" customHeight="1">
      <c r="A46" s="26"/>
      <c r="B46" s="361"/>
      <c r="C46" s="360" t="s">
        <v>27</v>
      </c>
      <c r="D46" s="272" t="s">
        <v>31</v>
      </c>
      <c r="E46" s="275" t="s">
        <v>170</v>
      </c>
      <c r="F46" s="276"/>
      <c r="G46" s="277"/>
      <c r="H46" s="272" t="s">
        <v>391</v>
      </c>
      <c r="I46" s="272" t="s">
        <v>391</v>
      </c>
      <c r="J46" s="360" t="s">
        <v>16</v>
      </c>
      <c r="K46" s="360" t="s">
        <v>382</v>
      </c>
      <c r="L46" s="19">
        <v>68.311099999999996</v>
      </c>
      <c r="M46" s="48">
        <v>13</v>
      </c>
      <c r="N46" s="44">
        <v>0</v>
      </c>
      <c r="O46" s="44">
        <v>0</v>
      </c>
      <c r="P46" s="159" t="s">
        <v>295</v>
      </c>
      <c r="Q46" s="159" t="s">
        <v>296</v>
      </c>
      <c r="R46" s="371" t="s">
        <v>297</v>
      </c>
      <c r="S46" s="159" t="s">
        <v>41</v>
      </c>
      <c r="T46" s="159" t="s">
        <v>33</v>
      </c>
      <c r="U46" s="159" t="s">
        <v>16</v>
      </c>
      <c r="V46" s="33"/>
      <c r="W46" s="33"/>
      <c r="X46" s="34"/>
    </row>
    <row r="47" spans="1:41" s="31" customFormat="1" ht="21.75" customHeight="1">
      <c r="A47" s="26"/>
      <c r="B47" s="361"/>
      <c r="C47" s="361"/>
      <c r="D47" s="273"/>
      <c r="E47" s="278"/>
      <c r="F47" s="279"/>
      <c r="G47" s="280"/>
      <c r="H47" s="273"/>
      <c r="I47" s="273"/>
      <c r="J47" s="361"/>
      <c r="K47" s="361"/>
      <c r="L47" s="19">
        <v>79.471999999999994</v>
      </c>
      <c r="M47" s="48">
        <v>15</v>
      </c>
      <c r="N47" s="44">
        <v>2</v>
      </c>
      <c r="O47" s="44">
        <v>2</v>
      </c>
      <c r="P47" s="160"/>
      <c r="Q47" s="160"/>
      <c r="R47" s="160"/>
      <c r="S47" s="160"/>
      <c r="T47" s="160"/>
      <c r="U47" s="160"/>
      <c r="V47" s="33"/>
      <c r="W47" s="33"/>
      <c r="X47" s="34"/>
    </row>
    <row r="48" spans="1:41" s="31" customFormat="1" ht="21.75" customHeight="1">
      <c r="A48" s="26"/>
      <c r="B48" s="361"/>
      <c r="C48" s="361"/>
      <c r="D48" s="273"/>
      <c r="E48" s="278"/>
      <c r="F48" s="279"/>
      <c r="G48" s="280"/>
      <c r="H48" s="273"/>
      <c r="I48" s="273"/>
      <c r="J48" s="361"/>
      <c r="K48" s="361"/>
      <c r="L48" s="19">
        <v>84.878299999999996</v>
      </c>
      <c r="M48" s="48">
        <v>15</v>
      </c>
      <c r="N48" s="44">
        <v>0</v>
      </c>
      <c r="O48" s="44">
        <v>0</v>
      </c>
      <c r="P48" s="160"/>
      <c r="Q48" s="160"/>
      <c r="R48" s="160"/>
      <c r="S48" s="160"/>
      <c r="T48" s="160"/>
      <c r="U48" s="160"/>
      <c r="V48" s="33"/>
      <c r="W48" s="33"/>
      <c r="X48" s="34"/>
    </row>
    <row r="49" spans="1:43" s="31" customFormat="1" ht="21.75" customHeight="1">
      <c r="A49" s="26"/>
      <c r="B49" s="361"/>
      <c r="C49" s="361"/>
      <c r="D49" s="273"/>
      <c r="E49" s="278"/>
      <c r="F49" s="279"/>
      <c r="G49" s="280"/>
      <c r="H49" s="273"/>
      <c r="I49" s="273"/>
      <c r="J49" s="361"/>
      <c r="K49" s="361"/>
      <c r="L49" s="19">
        <v>82.303100000000001</v>
      </c>
      <c r="M49" s="48">
        <v>30</v>
      </c>
      <c r="N49" s="44">
        <v>0</v>
      </c>
      <c r="O49" s="44">
        <v>0</v>
      </c>
      <c r="P49" s="160"/>
      <c r="Q49" s="160"/>
      <c r="R49" s="160"/>
      <c r="S49" s="160"/>
      <c r="T49" s="160"/>
      <c r="U49" s="160"/>
      <c r="V49" s="33"/>
      <c r="W49" s="33"/>
      <c r="X49" s="34"/>
    </row>
    <row r="50" spans="1:43" s="31" customFormat="1" ht="21.75" customHeight="1">
      <c r="A50" s="26"/>
      <c r="B50" s="361"/>
      <c r="C50" s="361"/>
      <c r="D50" s="273"/>
      <c r="E50" s="278"/>
      <c r="F50" s="279"/>
      <c r="G50" s="280"/>
      <c r="H50" s="273"/>
      <c r="I50" s="273"/>
      <c r="J50" s="361"/>
      <c r="K50" s="361"/>
      <c r="L50" s="19">
        <v>84.923100000000005</v>
      </c>
      <c r="M50" s="48">
        <v>59</v>
      </c>
      <c r="N50" s="44">
        <v>1</v>
      </c>
      <c r="O50" s="44">
        <v>1</v>
      </c>
      <c r="P50" s="160"/>
      <c r="Q50" s="160"/>
      <c r="R50" s="160"/>
      <c r="S50" s="160"/>
      <c r="T50" s="160"/>
      <c r="U50" s="160"/>
      <c r="V50" s="33"/>
      <c r="W50" s="33"/>
      <c r="X50" s="34"/>
    </row>
    <row r="51" spans="1:43" s="31" customFormat="1" ht="21.75" customHeight="1">
      <c r="A51" s="26"/>
      <c r="B51" s="361"/>
      <c r="C51" s="361"/>
      <c r="D51" s="273"/>
      <c r="E51" s="278"/>
      <c r="F51" s="279"/>
      <c r="G51" s="280"/>
      <c r="H51" s="274"/>
      <c r="I51" s="274"/>
      <c r="J51" s="372"/>
      <c r="K51" s="372"/>
      <c r="L51" s="19">
        <v>84.914699999999996</v>
      </c>
      <c r="M51" s="48">
        <v>25</v>
      </c>
      <c r="N51" s="44">
        <v>0</v>
      </c>
      <c r="O51" s="44">
        <v>0</v>
      </c>
      <c r="P51" s="160"/>
      <c r="Q51" s="160"/>
      <c r="R51" s="160"/>
      <c r="S51" s="160"/>
      <c r="T51" s="160"/>
      <c r="U51" s="160"/>
      <c r="V51" s="33"/>
      <c r="W51" s="33"/>
      <c r="X51" s="34"/>
    </row>
    <row r="52" spans="1:43" s="31" customFormat="1" ht="21.75" customHeight="1">
      <c r="A52" s="26"/>
      <c r="B52" s="361"/>
      <c r="C52" s="372"/>
      <c r="D52" s="274"/>
      <c r="E52" s="281"/>
      <c r="F52" s="282"/>
      <c r="G52" s="283"/>
      <c r="H52" s="218" t="s">
        <v>383</v>
      </c>
      <c r="I52" s="219"/>
      <c r="J52" s="219"/>
      <c r="K52" s="219"/>
      <c r="L52" s="220"/>
      <c r="M52" s="51">
        <f>SUM(M46:M51)</f>
        <v>157</v>
      </c>
      <c r="N52" s="45">
        <f>SUM(N46:N51)</f>
        <v>3</v>
      </c>
      <c r="O52" s="45">
        <f>SUM(O46:O51)</f>
        <v>3</v>
      </c>
      <c r="P52" s="161"/>
      <c r="Q52" s="161"/>
      <c r="R52" s="161"/>
      <c r="S52" s="161"/>
      <c r="T52" s="161"/>
      <c r="U52" s="161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361"/>
      <c r="C53" s="360" t="s">
        <v>27</v>
      </c>
      <c r="D53" s="272" t="s">
        <v>144</v>
      </c>
      <c r="E53" s="275" t="s">
        <v>145</v>
      </c>
      <c r="F53" s="276"/>
      <c r="G53" s="277"/>
      <c r="H53" s="377" t="s">
        <v>392</v>
      </c>
      <c r="I53" s="377" t="s">
        <v>393</v>
      </c>
      <c r="J53" s="313" t="s">
        <v>16</v>
      </c>
      <c r="K53" s="313" t="s">
        <v>382</v>
      </c>
      <c r="L53" s="23">
        <v>54.492400000000004</v>
      </c>
      <c r="M53" s="48">
        <v>8</v>
      </c>
      <c r="N53" s="44">
        <v>1</v>
      </c>
      <c r="O53" s="44">
        <v>1</v>
      </c>
      <c r="P53" s="159" t="s">
        <v>298</v>
      </c>
      <c r="Q53" s="159" t="s">
        <v>299</v>
      </c>
      <c r="R53" s="159" t="s">
        <v>300</v>
      </c>
      <c r="S53" s="159" t="s">
        <v>41</v>
      </c>
      <c r="T53" s="159" t="s">
        <v>33</v>
      </c>
      <c r="U53" s="159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361"/>
      <c r="C54" s="361"/>
      <c r="D54" s="273"/>
      <c r="E54" s="278"/>
      <c r="F54" s="279"/>
      <c r="G54" s="280"/>
      <c r="H54" s="313"/>
      <c r="I54" s="313"/>
      <c r="J54" s="313"/>
      <c r="K54" s="313"/>
      <c r="L54" s="23">
        <v>66.835800000000006</v>
      </c>
      <c r="M54" s="48">
        <v>86</v>
      </c>
      <c r="N54" s="44">
        <v>0</v>
      </c>
      <c r="O54" s="44">
        <v>0</v>
      </c>
      <c r="P54" s="160"/>
      <c r="Q54" s="160"/>
      <c r="R54" s="160"/>
      <c r="S54" s="160"/>
      <c r="T54" s="160"/>
      <c r="U54" s="160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361"/>
      <c r="C55" s="361"/>
      <c r="D55" s="273"/>
      <c r="E55" s="278"/>
      <c r="F55" s="279"/>
      <c r="G55" s="280"/>
      <c r="H55" s="313"/>
      <c r="I55" s="313"/>
      <c r="J55" s="313"/>
      <c r="K55" s="313"/>
      <c r="L55" s="23">
        <v>84.949799999999996</v>
      </c>
      <c r="M55" s="48">
        <v>4</v>
      </c>
      <c r="N55" s="44">
        <v>0</v>
      </c>
      <c r="O55" s="44">
        <v>0</v>
      </c>
      <c r="P55" s="160"/>
      <c r="Q55" s="160"/>
      <c r="R55" s="160"/>
      <c r="S55" s="160"/>
      <c r="T55" s="160"/>
      <c r="U55" s="160"/>
      <c r="Z55" s="97"/>
    </row>
    <row r="56" spans="1:43" s="31" customFormat="1" ht="21.75" customHeight="1">
      <c r="A56" s="26"/>
      <c r="B56" s="361"/>
      <c r="C56" s="361"/>
      <c r="D56" s="273"/>
      <c r="E56" s="278"/>
      <c r="F56" s="279"/>
      <c r="G56" s="280"/>
      <c r="H56" s="313"/>
      <c r="I56" s="313"/>
      <c r="J56" s="313"/>
      <c r="K56" s="313"/>
      <c r="L56" s="23">
        <v>84.849800000000002</v>
      </c>
      <c r="M56" s="48">
        <v>1</v>
      </c>
      <c r="N56" s="44">
        <v>0</v>
      </c>
      <c r="O56" s="44">
        <v>0</v>
      </c>
      <c r="P56" s="160"/>
      <c r="Q56" s="160"/>
      <c r="R56" s="160"/>
      <c r="S56" s="160"/>
      <c r="T56" s="160"/>
      <c r="U56" s="160"/>
      <c r="Z56" s="97"/>
    </row>
    <row r="57" spans="1:43" s="31" customFormat="1" ht="21.75" customHeight="1">
      <c r="A57" s="26"/>
      <c r="B57" s="361"/>
      <c r="C57" s="372"/>
      <c r="D57" s="274"/>
      <c r="E57" s="281"/>
      <c r="F57" s="282"/>
      <c r="G57" s="283"/>
      <c r="H57" s="218" t="s">
        <v>383</v>
      </c>
      <c r="I57" s="219"/>
      <c r="J57" s="219"/>
      <c r="K57" s="219"/>
      <c r="L57" s="220"/>
      <c r="M57" s="51">
        <v>99</v>
      </c>
      <c r="N57" s="45">
        <f>SUM(N53:N56)</f>
        <v>1</v>
      </c>
      <c r="O57" s="45">
        <f>SUM(O53:O56)</f>
        <v>1</v>
      </c>
      <c r="P57" s="161"/>
      <c r="Q57" s="161"/>
      <c r="R57" s="161"/>
      <c r="S57" s="161"/>
      <c r="T57" s="161"/>
      <c r="U57" s="161"/>
      <c r="V57" s="454"/>
      <c r="W57" s="454"/>
      <c r="X57" s="38"/>
      <c r="Y57" s="34"/>
      <c r="Z57" s="39"/>
      <c r="AB57" s="452"/>
      <c r="AC57" s="452"/>
      <c r="AD57" s="452"/>
      <c r="AE57" s="452"/>
      <c r="AF57" s="452"/>
      <c r="AG57" s="452"/>
      <c r="AH57" s="452"/>
      <c r="AI57" s="452"/>
      <c r="AJ57" s="29"/>
      <c r="AK57" s="452"/>
      <c r="AL57" s="452"/>
      <c r="AP57" s="452"/>
      <c r="AQ57" s="452"/>
    </row>
    <row r="58" spans="1:43" s="31" customFormat="1" ht="21.75" customHeight="1">
      <c r="A58" s="26"/>
      <c r="B58" s="361"/>
      <c r="C58" s="360" t="s">
        <v>26</v>
      </c>
      <c r="D58" s="272" t="s">
        <v>29</v>
      </c>
      <c r="E58" s="275" t="s">
        <v>134</v>
      </c>
      <c r="F58" s="276"/>
      <c r="G58" s="277"/>
      <c r="H58" s="272" t="s">
        <v>394</v>
      </c>
      <c r="I58" s="272" t="s">
        <v>395</v>
      </c>
      <c r="J58" s="272" t="s">
        <v>16</v>
      </c>
      <c r="K58" s="272" t="s">
        <v>382</v>
      </c>
      <c r="L58" s="19">
        <v>75.9101</v>
      </c>
      <c r="M58" s="43">
        <v>169</v>
      </c>
      <c r="N58" s="233" t="s">
        <v>373</v>
      </c>
      <c r="O58" s="234"/>
      <c r="P58" s="159" t="s">
        <v>201</v>
      </c>
      <c r="Q58" s="159" t="s">
        <v>301</v>
      </c>
      <c r="R58" s="453" t="s">
        <v>302</v>
      </c>
      <c r="S58" s="159" t="s">
        <v>32</v>
      </c>
      <c r="T58" s="159" t="s">
        <v>33</v>
      </c>
      <c r="U58" s="159" t="s">
        <v>16</v>
      </c>
      <c r="V58" s="33"/>
      <c r="W58" s="33"/>
      <c r="X58" s="34"/>
    </row>
    <row r="59" spans="1:43" s="31" customFormat="1" ht="21.75" customHeight="1">
      <c r="A59" s="26"/>
      <c r="B59" s="361"/>
      <c r="C59" s="361"/>
      <c r="D59" s="273"/>
      <c r="E59" s="278"/>
      <c r="F59" s="279"/>
      <c r="G59" s="280"/>
      <c r="H59" s="273"/>
      <c r="I59" s="273"/>
      <c r="J59" s="273"/>
      <c r="K59" s="273"/>
      <c r="L59" s="19">
        <v>84.513400000000004</v>
      </c>
      <c r="M59" s="43">
        <v>754</v>
      </c>
      <c r="N59" s="235"/>
      <c r="O59" s="236"/>
      <c r="P59" s="160"/>
      <c r="Q59" s="160"/>
      <c r="R59" s="160"/>
      <c r="S59" s="160"/>
      <c r="T59" s="160"/>
      <c r="U59" s="160"/>
      <c r="V59" s="33"/>
      <c r="W59" s="33"/>
      <c r="X59" s="34"/>
    </row>
    <row r="60" spans="1:43" s="31" customFormat="1" ht="21.75" customHeight="1">
      <c r="A60" s="26"/>
      <c r="B60" s="361"/>
      <c r="C60" s="361"/>
      <c r="D60" s="273"/>
      <c r="E60" s="278"/>
      <c r="F60" s="279"/>
      <c r="G60" s="280"/>
      <c r="H60" s="273"/>
      <c r="I60" s="273"/>
      <c r="J60" s="273"/>
      <c r="K60" s="273"/>
      <c r="L60" s="19">
        <v>84.982699999999994</v>
      </c>
      <c r="M60" s="43">
        <v>98</v>
      </c>
      <c r="N60" s="235"/>
      <c r="O60" s="236"/>
      <c r="P60" s="160"/>
      <c r="Q60" s="160"/>
      <c r="R60" s="160"/>
      <c r="S60" s="160"/>
      <c r="T60" s="160"/>
      <c r="U60" s="160"/>
      <c r="V60" s="33"/>
      <c r="W60" s="33"/>
      <c r="X60" s="34"/>
    </row>
    <row r="61" spans="1:43" s="31" customFormat="1" ht="21.75" customHeight="1">
      <c r="A61" s="26"/>
      <c r="B61" s="361"/>
      <c r="C61" s="361"/>
      <c r="D61" s="273"/>
      <c r="E61" s="278"/>
      <c r="F61" s="279"/>
      <c r="G61" s="280"/>
      <c r="H61" s="273"/>
      <c r="I61" s="273"/>
      <c r="J61" s="273"/>
      <c r="K61" s="273"/>
      <c r="L61" s="19">
        <v>84.991299999999995</v>
      </c>
      <c r="M61" s="43">
        <v>73</v>
      </c>
      <c r="N61" s="235"/>
      <c r="O61" s="236"/>
      <c r="P61" s="160"/>
      <c r="Q61" s="160"/>
      <c r="R61" s="160"/>
      <c r="S61" s="160"/>
      <c r="T61" s="160"/>
      <c r="U61" s="160"/>
      <c r="W61" s="33"/>
      <c r="X61" s="34"/>
    </row>
    <row r="62" spans="1:43" s="31" customFormat="1" ht="21.75" customHeight="1">
      <c r="A62" s="26"/>
      <c r="B62" s="361"/>
      <c r="C62" s="361"/>
      <c r="D62" s="273"/>
      <c r="E62" s="278"/>
      <c r="F62" s="279"/>
      <c r="G62" s="280"/>
      <c r="H62" s="273"/>
      <c r="I62" s="273"/>
      <c r="J62" s="273"/>
      <c r="K62" s="273"/>
      <c r="L62" s="19">
        <v>101.6515</v>
      </c>
      <c r="M62" s="43">
        <v>50</v>
      </c>
      <c r="N62" s="237"/>
      <c r="O62" s="238"/>
      <c r="P62" s="160"/>
      <c r="Q62" s="160"/>
      <c r="R62" s="160"/>
      <c r="S62" s="160"/>
      <c r="T62" s="160"/>
      <c r="U62" s="160"/>
      <c r="V62" s="33"/>
      <c r="W62" s="33"/>
      <c r="X62" s="34"/>
    </row>
    <row r="63" spans="1:43" s="31" customFormat="1" ht="21.75" customHeight="1">
      <c r="A63" s="26"/>
      <c r="B63" s="361"/>
      <c r="C63" s="372"/>
      <c r="D63" s="274"/>
      <c r="E63" s="281"/>
      <c r="F63" s="282"/>
      <c r="G63" s="283"/>
      <c r="H63" s="218" t="s">
        <v>383</v>
      </c>
      <c r="I63" s="219"/>
      <c r="J63" s="219"/>
      <c r="K63" s="219"/>
      <c r="L63" s="220"/>
      <c r="M63" s="55">
        <f>SUM(M58:M62)</f>
        <v>1144</v>
      </c>
      <c r="N63" s="45">
        <f>SUM(N58:N62)</f>
        <v>0</v>
      </c>
      <c r="O63" s="45">
        <f>SUM(O58:O62)</f>
        <v>0</v>
      </c>
      <c r="P63" s="161"/>
      <c r="Q63" s="161"/>
      <c r="R63" s="161"/>
      <c r="S63" s="161"/>
      <c r="T63" s="161"/>
      <c r="U63" s="161"/>
      <c r="V63" s="37"/>
      <c r="W63" s="33"/>
      <c r="X63" s="34"/>
    </row>
    <row r="64" spans="1:43" s="31" customFormat="1" ht="21.75" customHeight="1">
      <c r="A64" s="26"/>
      <c r="B64" s="361"/>
      <c r="C64" s="360" t="s">
        <v>26</v>
      </c>
      <c r="D64" s="272" t="s">
        <v>29</v>
      </c>
      <c r="E64" s="275" t="s">
        <v>150</v>
      </c>
      <c r="F64" s="276"/>
      <c r="G64" s="277"/>
      <c r="H64" s="374" t="s">
        <v>396</v>
      </c>
      <c r="I64" s="374" t="s">
        <v>397</v>
      </c>
      <c r="J64" s="272" t="s">
        <v>16</v>
      </c>
      <c r="K64" s="272" t="s">
        <v>382</v>
      </c>
      <c r="L64" s="19">
        <v>59.841200000000001</v>
      </c>
      <c r="M64" s="44">
        <v>68</v>
      </c>
      <c r="N64" s="233" t="s">
        <v>373</v>
      </c>
      <c r="O64" s="234"/>
      <c r="P64" s="159" t="s">
        <v>197</v>
      </c>
      <c r="Q64" s="159" t="s">
        <v>303</v>
      </c>
      <c r="R64" s="371" t="s">
        <v>304</v>
      </c>
      <c r="S64" s="159" t="s">
        <v>32</v>
      </c>
      <c r="T64" s="159" t="s">
        <v>168</v>
      </c>
      <c r="U64" s="159" t="s">
        <v>16</v>
      </c>
      <c r="V64" s="33"/>
      <c r="W64" s="33"/>
      <c r="X64" s="34"/>
    </row>
    <row r="65" spans="1:24" s="31" customFormat="1" ht="21.75" customHeight="1">
      <c r="A65" s="26"/>
      <c r="B65" s="361"/>
      <c r="C65" s="361"/>
      <c r="D65" s="273"/>
      <c r="E65" s="278"/>
      <c r="F65" s="279"/>
      <c r="G65" s="280"/>
      <c r="H65" s="375"/>
      <c r="I65" s="375"/>
      <c r="J65" s="273"/>
      <c r="K65" s="273"/>
      <c r="L65" s="19">
        <v>69.763199999999998</v>
      </c>
      <c r="M65" s="44">
        <v>34</v>
      </c>
      <c r="N65" s="235"/>
      <c r="O65" s="236"/>
      <c r="P65" s="160"/>
      <c r="Q65" s="160"/>
      <c r="R65" s="160"/>
      <c r="S65" s="160"/>
      <c r="T65" s="160"/>
      <c r="U65" s="160"/>
      <c r="V65" s="33"/>
      <c r="W65" s="33"/>
      <c r="X65" s="34"/>
    </row>
    <row r="66" spans="1:24" s="31" customFormat="1" ht="21.75" customHeight="1">
      <c r="A66" s="26"/>
      <c r="B66" s="361"/>
      <c r="C66" s="361"/>
      <c r="D66" s="273"/>
      <c r="E66" s="278"/>
      <c r="F66" s="279"/>
      <c r="G66" s="280"/>
      <c r="H66" s="375"/>
      <c r="I66" s="375"/>
      <c r="J66" s="273"/>
      <c r="K66" s="273"/>
      <c r="L66" s="19">
        <v>69.7774</v>
      </c>
      <c r="M66" s="44">
        <v>34</v>
      </c>
      <c r="N66" s="235"/>
      <c r="O66" s="236"/>
      <c r="P66" s="160"/>
      <c r="Q66" s="160"/>
      <c r="R66" s="160"/>
      <c r="S66" s="160"/>
      <c r="T66" s="160"/>
      <c r="U66" s="160"/>
      <c r="V66" s="33"/>
      <c r="W66" s="33"/>
      <c r="X66" s="34"/>
    </row>
    <row r="67" spans="1:24" s="31" customFormat="1" ht="21.75" customHeight="1">
      <c r="A67" s="26"/>
      <c r="B67" s="361"/>
      <c r="C67" s="361"/>
      <c r="D67" s="273"/>
      <c r="E67" s="278"/>
      <c r="F67" s="279"/>
      <c r="G67" s="280"/>
      <c r="H67" s="375"/>
      <c r="I67" s="375"/>
      <c r="J67" s="273"/>
      <c r="K67" s="273"/>
      <c r="L67" s="19">
        <v>69.668400000000005</v>
      </c>
      <c r="M67" s="44">
        <v>105</v>
      </c>
      <c r="N67" s="235"/>
      <c r="O67" s="236"/>
      <c r="P67" s="160"/>
      <c r="Q67" s="160"/>
      <c r="R67" s="160"/>
      <c r="S67" s="160"/>
      <c r="T67" s="160"/>
      <c r="U67" s="160"/>
      <c r="W67" s="33"/>
      <c r="X67" s="34"/>
    </row>
    <row r="68" spans="1:24" s="31" customFormat="1" ht="21.75" customHeight="1">
      <c r="A68" s="26"/>
      <c r="B68" s="361"/>
      <c r="C68" s="361"/>
      <c r="D68" s="273"/>
      <c r="E68" s="278"/>
      <c r="F68" s="279"/>
      <c r="G68" s="280"/>
      <c r="H68" s="376"/>
      <c r="I68" s="376"/>
      <c r="J68" s="273"/>
      <c r="K68" s="273"/>
      <c r="L68" s="19">
        <v>84.844200000000001</v>
      </c>
      <c r="M68" s="44">
        <v>102</v>
      </c>
      <c r="N68" s="237"/>
      <c r="O68" s="238"/>
      <c r="P68" s="160"/>
      <c r="Q68" s="160"/>
      <c r="R68" s="160"/>
      <c r="S68" s="160"/>
      <c r="T68" s="160"/>
      <c r="U68" s="160"/>
      <c r="V68" s="33"/>
      <c r="W68" s="33"/>
      <c r="X68" s="34"/>
    </row>
    <row r="69" spans="1:24" s="31" customFormat="1" ht="21.75" customHeight="1">
      <c r="A69" s="26"/>
      <c r="B69" s="361"/>
      <c r="C69" s="372"/>
      <c r="D69" s="274"/>
      <c r="E69" s="281"/>
      <c r="F69" s="282"/>
      <c r="G69" s="283"/>
      <c r="H69" s="218" t="s">
        <v>383</v>
      </c>
      <c r="I69" s="219"/>
      <c r="J69" s="219"/>
      <c r="K69" s="219"/>
      <c r="L69" s="220"/>
      <c r="M69" s="55">
        <f>SUM(M64:M68)</f>
        <v>343</v>
      </c>
      <c r="N69" s="45">
        <f>SUM(N64:N68)</f>
        <v>0</v>
      </c>
      <c r="O69" s="45">
        <f>SUM(O64:O68)</f>
        <v>0</v>
      </c>
      <c r="P69" s="161"/>
      <c r="Q69" s="161"/>
      <c r="R69" s="161"/>
      <c r="S69" s="161"/>
      <c r="T69" s="161"/>
      <c r="U69" s="161"/>
      <c r="V69" s="33"/>
      <c r="W69" s="33"/>
      <c r="X69" s="34"/>
    </row>
    <row r="70" spans="1:24" s="31" customFormat="1" ht="21.75" customHeight="1">
      <c r="A70" s="26"/>
      <c r="B70" s="361"/>
      <c r="C70" s="360" t="s">
        <v>27</v>
      </c>
      <c r="D70" s="272" t="s">
        <v>157</v>
      </c>
      <c r="E70" s="275" t="s">
        <v>158</v>
      </c>
      <c r="F70" s="276"/>
      <c r="G70" s="277"/>
      <c r="H70" s="272" t="s">
        <v>398</v>
      </c>
      <c r="I70" s="272" t="s">
        <v>399</v>
      </c>
      <c r="J70" s="272" t="s">
        <v>16</v>
      </c>
      <c r="K70" s="272" t="s">
        <v>382</v>
      </c>
      <c r="L70" s="19">
        <v>84.925299999999993</v>
      </c>
      <c r="M70" s="44">
        <v>418</v>
      </c>
      <c r="N70" s="239" t="s">
        <v>373</v>
      </c>
      <c r="O70" s="240"/>
      <c r="P70" s="159" t="s">
        <v>305</v>
      </c>
      <c r="Q70" s="159" t="s">
        <v>192</v>
      </c>
      <c r="R70" s="371" t="s">
        <v>306</v>
      </c>
      <c r="S70" s="159" t="s">
        <v>53</v>
      </c>
      <c r="T70" s="159" t="s">
        <v>33</v>
      </c>
      <c r="U70" s="159" t="s">
        <v>16</v>
      </c>
      <c r="V70" s="33"/>
      <c r="W70" s="33"/>
      <c r="X70" s="34"/>
    </row>
    <row r="71" spans="1:24" s="31" customFormat="1" ht="21.75" customHeight="1">
      <c r="A71" s="26"/>
      <c r="B71" s="361"/>
      <c r="C71" s="361"/>
      <c r="D71" s="273"/>
      <c r="E71" s="278"/>
      <c r="F71" s="279"/>
      <c r="G71" s="280"/>
      <c r="H71" s="273"/>
      <c r="I71" s="273"/>
      <c r="J71" s="273"/>
      <c r="K71" s="273"/>
      <c r="L71" s="19">
        <v>84.914599999999993</v>
      </c>
      <c r="M71" s="44">
        <v>270</v>
      </c>
      <c r="N71" s="241"/>
      <c r="O71" s="242"/>
      <c r="P71" s="160"/>
      <c r="Q71" s="160"/>
      <c r="R71" s="375"/>
      <c r="S71" s="160"/>
      <c r="T71" s="160"/>
      <c r="U71" s="160"/>
      <c r="V71" s="33"/>
      <c r="W71" s="33"/>
      <c r="X71" s="34"/>
    </row>
    <row r="72" spans="1:24" s="31" customFormat="1" ht="21.75" customHeight="1">
      <c r="A72" s="26"/>
      <c r="B72" s="361"/>
      <c r="C72" s="361"/>
      <c r="D72" s="273"/>
      <c r="E72" s="278"/>
      <c r="F72" s="279"/>
      <c r="G72" s="280"/>
      <c r="H72" s="273"/>
      <c r="I72" s="273"/>
      <c r="J72" s="273"/>
      <c r="K72" s="273"/>
      <c r="L72" s="19">
        <v>84.940899999999999</v>
      </c>
      <c r="M72" s="44">
        <v>148</v>
      </c>
      <c r="N72" s="241"/>
      <c r="O72" s="242"/>
      <c r="P72" s="160"/>
      <c r="Q72" s="160"/>
      <c r="R72" s="375"/>
      <c r="S72" s="160"/>
      <c r="T72" s="160"/>
      <c r="U72" s="160"/>
      <c r="V72" s="33"/>
      <c r="W72" s="33"/>
      <c r="X72" s="34"/>
    </row>
    <row r="73" spans="1:24" s="31" customFormat="1" ht="21.75" customHeight="1">
      <c r="A73" s="26"/>
      <c r="B73" s="361"/>
      <c r="C73" s="361"/>
      <c r="D73" s="273"/>
      <c r="E73" s="278"/>
      <c r="F73" s="279"/>
      <c r="G73" s="280"/>
      <c r="H73" s="273"/>
      <c r="I73" s="273"/>
      <c r="J73" s="273"/>
      <c r="K73" s="273"/>
      <c r="L73" s="19">
        <v>84.968400000000003</v>
      </c>
      <c r="M73" s="44">
        <v>8</v>
      </c>
      <c r="N73" s="241"/>
      <c r="O73" s="242"/>
      <c r="P73" s="160"/>
      <c r="Q73" s="160"/>
      <c r="R73" s="375"/>
      <c r="S73" s="160"/>
      <c r="T73" s="160"/>
      <c r="U73" s="160"/>
      <c r="V73" s="33"/>
      <c r="W73" s="33"/>
      <c r="X73" s="34"/>
    </row>
    <row r="74" spans="1:24" s="31" customFormat="1" ht="21.75" customHeight="1">
      <c r="A74" s="26"/>
      <c r="B74" s="361"/>
      <c r="C74" s="361"/>
      <c r="D74" s="273"/>
      <c r="E74" s="278"/>
      <c r="F74" s="279"/>
      <c r="G74" s="280"/>
      <c r="H74" s="273"/>
      <c r="I74" s="273"/>
      <c r="J74" s="273"/>
      <c r="K74" s="273"/>
      <c r="L74" s="19">
        <v>101.8942</v>
      </c>
      <c r="M74" s="44">
        <v>138</v>
      </c>
      <c r="N74" s="241"/>
      <c r="O74" s="242"/>
      <c r="P74" s="160"/>
      <c r="Q74" s="160"/>
      <c r="R74" s="375"/>
      <c r="S74" s="160"/>
      <c r="T74" s="160"/>
      <c r="U74" s="160"/>
      <c r="W74" s="33"/>
      <c r="X74" s="34"/>
    </row>
    <row r="75" spans="1:24" s="31" customFormat="1" ht="21.75" customHeight="1">
      <c r="A75" s="26"/>
      <c r="B75" s="361"/>
      <c r="C75" s="361"/>
      <c r="D75" s="273"/>
      <c r="E75" s="278"/>
      <c r="F75" s="279"/>
      <c r="G75" s="280"/>
      <c r="H75" s="273"/>
      <c r="I75" s="273"/>
      <c r="J75" s="273"/>
      <c r="K75" s="273"/>
      <c r="L75" s="19">
        <v>101.9744</v>
      </c>
      <c r="M75" s="44">
        <v>242</v>
      </c>
      <c r="N75" s="241"/>
      <c r="O75" s="242"/>
      <c r="P75" s="160"/>
      <c r="Q75" s="160"/>
      <c r="R75" s="375"/>
      <c r="S75" s="160"/>
      <c r="T75" s="160"/>
      <c r="U75" s="160"/>
      <c r="W75" s="33"/>
      <c r="X75" s="34"/>
    </row>
    <row r="76" spans="1:24" s="31" customFormat="1" ht="21.75" customHeight="1">
      <c r="A76" s="26"/>
      <c r="B76" s="361"/>
      <c r="C76" s="361"/>
      <c r="D76" s="273"/>
      <c r="E76" s="278"/>
      <c r="F76" s="279"/>
      <c r="G76" s="280"/>
      <c r="H76" s="273"/>
      <c r="I76" s="273"/>
      <c r="J76" s="273"/>
      <c r="K76" s="273"/>
      <c r="L76" s="19">
        <v>101.9361</v>
      </c>
      <c r="M76" s="44">
        <v>76</v>
      </c>
      <c r="N76" s="241"/>
      <c r="O76" s="242"/>
      <c r="P76" s="160"/>
      <c r="Q76" s="160"/>
      <c r="R76" s="375"/>
      <c r="S76" s="160"/>
      <c r="T76" s="160"/>
      <c r="U76" s="160"/>
      <c r="V76" s="33"/>
      <c r="W76" s="33"/>
      <c r="X76" s="34"/>
    </row>
    <row r="77" spans="1:24" s="31" customFormat="1" ht="21.75" customHeight="1">
      <c r="A77" s="26"/>
      <c r="B77" s="361"/>
      <c r="C77" s="361"/>
      <c r="D77" s="273"/>
      <c r="E77" s="278"/>
      <c r="F77" s="279"/>
      <c r="G77" s="280"/>
      <c r="H77" s="273"/>
      <c r="I77" s="273"/>
      <c r="J77" s="273"/>
      <c r="K77" s="273"/>
      <c r="L77" s="19">
        <v>101.9526</v>
      </c>
      <c r="M77" s="44">
        <v>27</v>
      </c>
      <c r="N77" s="241"/>
      <c r="O77" s="242"/>
      <c r="P77" s="160"/>
      <c r="Q77" s="160"/>
      <c r="R77" s="375"/>
      <c r="S77" s="160"/>
      <c r="T77" s="160"/>
      <c r="U77" s="160"/>
      <c r="V77" s="33"/>
      <c r="W77" s="33"/>
      <c r="X77" s="34"/>
    </row>
    <row r="78" spans="1:24" s="31" customFormat="1" ht="21.75" customHeight="1">
      <c r="A78" s="26"/>
      <c r="B78" s="361"/>
      <c r="C78" s="361"/>
      <c r="D78" s="273"/>
      <c r="E78" s="278"/>
      <c r="F78" s="279"/>
      <c r="G78" s="280"/>
      <c r="H78" s="273"/>
      <c r="I78" s="273"/>
      <c r="J78" s="273"/>
      <c r="K78" s="273"/>
      <c r="L78" s="19">
        <v>125.9389</v>
      </c>
      <c r="M78" s="44">
        <v>104</v>
      </c>
      <c r="N78" s="241"/>
      <c r="O78" s="242"/>
      <c r="P78" s="160"/>
      <c r="Q78" s="160"/>
      <c r="R78" s="375"/>
      <c r="S78" s="160"/>
      <c r="T78" s="160"/>
      <c r="U78" s="160"/>
      <c r="V78" s="33"/>
      <c r="W78" s="33"/>
      <c r="X78" s="34"/>
    </row>
    <row r="79" spans="1:24" s="31" customFormat="1" ht="21.75" customHeight="1">
      <c r="A79" s="26"/>
      <c r="B79" s="361"/>
      <c r="C79" s="361"/>
      <c r="D79" s="273"/>
      <c r="E79" s="278"/>
      <c r="F79" s="279"/>
      <c r="G79" s="280"/>
      <c r="H79" s="273"/>
      <c r="I79" s="273"/>
      <c r="J79" s="273"/>
      <c r="K79" s="273"/>
      <c r="L79" s="19">
        <v>169.95480000000001</v>
      </c>
      <c r="M79" s="44">
        <v>2</v>
      </c>
      <c r="N79" s="243"/>
      <c r="O79" s="244"/>
      <c r="P79" s="160"/>
      <c r="Q79" s="160"/>
      <c r="R79" s="375"/>
      <c r="S79" s="160"/>
      <c r="T79" s="160"/>
      <c r="U79" s="160"/>
      <c r="V79" s="33"/>
      <c r="W79" s="33"/>
      <c r="X79" s="34"/>
    </row>
    <row r="80" spans="1:24" s="31" customFormat="1" ht="21.75" customHeight="1">
      <c r="A80" s="26"/>
      <c r="B80" s="361"/>
      <c r="C80" s="372"/>
      <c r="D80" s="274"/>
      <c r="E80" s="281"/>
      <c r="F80" s="282"/>
      <c r="G80" s="283"/>
      <c r="H80" s="218" t="s">
        <v>383</v>
      </c>
      <c r="I80" s="219"/>
      <c r="J80" s="219"/>
      <c r="K80" s="219"/>
      <c r="L80" s="220"/>
      <c r="M80" s="55">
        <f>SUM(M70:M79)</f>
        <v>1433</v>
      </c>
      <c r="N80" s="45">
        <f>SUM(N70:N79)</f>
        <v>0</v>
      </c>
      <c r="O80" s="45">
        <f>SUM(O70:O79)</f>
        <v>0</v>
      </c>
      <c r="P80" s="161"/>
      <c r="Q80" s="161"/>
      <c r="R80" s="376"/>
      <c r="S80" s="161"/>
      <c r="T80" s="161"/>
      <c r="U80" s="161"/>
      <c r="V80" s="33"/>
      <c r="W80" s="33"/>
      <c r="X80" s="34"/>
    </row>
    <row r="81" spans="1:24" s="31" customFormat="1" ht="72.75" customHeight="1">
      <c r="A81" s="26"/>
      <c r="B81" s="361"/>
      <c r="C81" s="360" t="s">
        <v>27</v>
      </c>
      <c r="D81" s="272" t="s">
        <v>31</v>
      </c>
      <c r="E81" s="275" t="s">
        <v>165</v>
      </c>
      <c r="F81" s="276"/>
      <c r="G81" s="277"/>
      <c r="H81" s="125" t="s">
        <v>400</v>
      </c>
      <c r="I81" s="125" t="s">
        <v>401</v>
      </c>
      <c r="J81" s="28" t="s">
        <v>16</v>
      </c>
      <c r="K81" s="29" t="s">
        <v>382</v>
      </c>
      <c r="L81" s="28">
        <v>84.915099999999995</v>
      </c>
      <c r="M81" s="43">
        <v>350</v>
      </c>
      <c r="N81" s="245" t="s">
        <v>373</v>
      </c>
      <c r="O81" s="246"/>
      <c r="P81" s="159" t="s">
        <v>307</v>
      </c>
      <c r="Q81" s="159" t="s">
        <v>308</v>
      </c>
      <c r="R81" s="371" t="s">
        <v>304</v>
      </c>
      <c r="S81" s="159" t="s">
        <v>32</v>
      </c>
      <c r="T81" s="159" t="s">
        <v>138</v>
      </c>
      <c r="U81" s="159" t="s">
        <v>28</v>
      </c>
      <c r="V81" s="33"/>
      <c r="W81" s="37"/>
      <c r="X81" s="34"/>
    </row>
    <row r="82" spans="1:24" s="31" customFormat="1" ht="21" customHeight="1">
      <c r="A82" s="26"/>
      <c r="B82" s="361"/>
      <c r="C82" s="372"/>
      <c r="D82" s="274"/>
      <c r="E82" s="281"/>
      <c r="F82" s="282"/>
      <c r="G82" s="283"/>
      <c r="H82" s="218" t="s">
        <v>383</v>
      </c>
      <c r="I82" s="219"/>
      <c r="J82" s="219"/>
      <c r="K82" s="219"/>
      <c r="L82" s="220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61"/>
      <c r="Q82" s="161"/>
      <c r="R82" s="161"/>
      <c r="S82" s="161"/>
      <c r="T82" s="161"/>
      <c r="U82" s="161"/>
      <c r="W82" s="33"/>
      <c r="X82" s="34"/>
    </row>
    <row r="83" spans="1:24" s="31" customFormat="1" ht="21.75" customHeight="1">
      <c r="A83" s="26"/>
      <c r="B83" s="361"/>
      <c r="C83" s="360" t="s">
        <v>26</v>
      </c>
      <c r="D83" s="272" t="s">
        <v>29</v>
      </c>
      <c r="E83" s="275" t="s">
        <v>164</v>
      </c>
      <c r="F83" s="276"/>
      <c r="G83" s="277"/>
      <c r="H83" s="315" t="s">
        <v>402</v>
      </c>
      <c r="I83" s="315" t="s">
        <v>403</v>
      </c>
      <c r="J83" s="317" t="s">
        <v>16</v>
      </c>
      <c r="K83" s="317" t="s">
        <v>382</v>
      </c>
      <c r="L83" s="40">
        <v>59.948999999999998</v>
      </c>
      <c r="M83" s="56">
        <v>34</v>
      </c>
      <c r="N83" s="247" t="s">
        <v>373</v>
      </c>
      <c r="O83" s="248"/>
      <c r="P83" s="168" t="s">
        <v>309</v>
      </c>
      <c r="Q83" s="159" t="s">
        <v>310</v>
      </c>
      <c r="R83" s="159" t="s">
        <v>187</v>
      </c>
      <c r="S83" s="159" t="s">
        <v>41</v>
      </c>
      <c r="T83" s="159" t="s">
        <v>138</v>
      </c>
      <c r="U83" s="159" t="s">
        <v>28</v>
      </c>
      <c r="W83" s="33"/>
      <c r="X83" s="34"/>
    </row>
    <row r="84" spans="1:24" s="31" customFormat="1" ht="21.75" customHeight="1">
      <c r="A84" s="26"/>
      <c r="B84" s="361"/>
      <c r="C84" s="361"/>
      <c r="D84" s="273"/>
      <c r="E84" s="278"/>
      <c r="F84" s="279"/>
      <c r="G84" s="280"/>
      <c r="H84" s="315"/>
      <c r="I84" s="315"/>
      <c r="J84" s="317"/>
      <c r="K84" s="317"/>
      <c r="L84" s="40">
        <v>82.581999999999994</v>
      </c>
      <c r="M84" s="56">
        <v>1</v>
      </c>
      <c r="N84" s="249"/>
      <c r="O84" s="250"/>
      <c r="P84" s="168"/>
      <c r="Q84" s="160"/>
      <c r="R84" s="160"/>
      <c r="S84" s="160"/>
      <c r="T84" s="160"/>
      <c r="U84" s="160"/>
      <c r="W84" s="33"/>
      <c r="X84" s="34"/>
    </row>
    <row r="85" spans="1:24" s="31" customFormat="1" ht="21.75" customHeight="1">
      <c r="A85" s="26"/>
      <c r="B85" s="361"/>
      <c r="C85" s="361"/>
      <c r="D85" s="273"/>
      <c r="E85" s="278"/>
      <c r="F85" s="279"/>
      <c r="G85" s="280"/>
      <c r="H85" s="315"/>
      <c r="I85" s="315"/>
      <c r="J85" s="317"/>
      <c r="K85" s="317"/>
      <c r="L85" s="40">
        <v>84.97</v>
      </c>
      <c r="M85" s="56">
        <v>59</v>
      </c>
      <c r="N85" s="249"/>
      <c r="O85" s="250"/>
      <c r="P85" s="168"/>
      <c r="Q85" s="160"/>
      <c r="R85" s="160"/>
      <c r="S85" s="160"/>
      <c r="T85" s="160"/>
      <c r="U85" s="160"/>
      <c r="W85" s="33"/>
      <c r="X85" s="34"/>
    </row>
    <row r="86" spans="1:24" s="31" customFormat="1" ht="21.75" customHeight="1">
      <c r="A86" s="26"/>
      <c r="B86" s="361"/>
      <c r="C86" s="361"/>
      <c r="D86" s="273"/>
      <c r="E86" s="278"/>
      <c r="F86" s="279"/>
      <c r="G86" s="280"/>
      <c r="H86" s="315"/>
      <c r="I86" s="315"/>
      <c r="J86" s="317"/>
      <c r="K86" s="317"/>
      <c r="L86" s="40">
        <v>84.935000000000002</v>
      </c>
      <c r="M86" s="56">
        <v>49</v>
      </c>
      <c r="N86" s="249"/>
      <c r="O86" s="250"/>
      <c r="P86" s="168"/>
      <c r="Q86" s="160"/>
      <c r="R86" s="160"/>
      <c r="S86" s="160"/>
      <c r="T86" s="160"/>
      <c r="U86" s="160"/>
      <c r="W86" s="33"/>
      <c r="X86" s="34"/>
    </row>
    <row r="87" spans="1:24" s="31" customFormat="1" ht="21.75" customHeight="1">
      <c r="A87" s="26"/>
      <c r="B87" s="361"/>
      <c r="C87" s="361"/>
      <c r="D87" s="273"/>
      <c r="E87" s="278"/>
      <c r="F87" s="279"/>
      <c r="G87" s="280"/>
      <c r="H87" s="315"/>
      <c r="I87" s="315"/>
      <c r="J87" s="317"/>
      <c r="K87" s="317"/>
      <c r="L87" s="40">
        <v>84.733000000000004</v>
      </c>
      <c r="M87" s="56">
        <v>101</v>
      </c>
      <c r="N87" s="249"/>
      <c r="O87" s="250"/>
      <c r="P87" s="168"/>
      <c r="Q87" s="160"/>
      <c r="R87" s="160"/>
      <c r="S87" s="160"/>
      <c r="T87" s="160"/>
      <c r="U87" s="160"/>
      <c r="W87" s="33"/>
      <c r="X87" s="34"/>
    </row>
    <row r="88" spans="1:24" s="31" customFormat="1" ht="21.75" customHeight="1">
      <c r="A88" s="26"/>
      <c r="B88" s="361"/>
      <c r="C88" s="361"/>
      <c r="D88" s="273"/>
      <c r="E88" s="278"/>
      <c r="F88" s="279"/>
      <c r="G88" s="280"/>
      <c r="H88" s="315"/>
      <c r="I88" s="315"/>
      <c r="J88" s="317"/>
      <c r="K88" s="317"/>
      <c r="L88" s="40">
        <v>84.899000000000001</v>
      </c>
      <c r="M88" s="56">
        <v>10</v>
      </c>
      <c r="N88" s="249"/>
      <c r="O88" s="250"/>
      <c r="P88" s="168"/>
      <c r="Q88" s="160"/>
      <c r="R88" s="160"/>
      <c r="S88" s="160"/>
      <c r="T88" s="160"/>
      <c r="U88" s="160"/>
      <c r="W88" s="33"/>
      <c r="X88" s="34"/>
    </row>
    <row r="89" spans="1:24" s="31" customFormat="1" ht="21.75" customHeight="1">
      <c r="A89" s="26"/>
      <c r="B89" s="361"/>
      <c r="C89" s="361"/>
      <c r="D89" s="273"/>
      <c r="E89" s="278"/>
      <c r="F89" s="279"/>
      <c r="G89" s="280"/>
      <c r="H89" s="315"/>
      <c r="I89" s="315"/>
      <c r="J89" s="317"/>
      <c r="K89" s="317"/>
      <c r="L89" s="40">
        <v>84.772999999999996</v>
      </c>
      <c r="M89" s="56">
        <v>1</v>
      </c>
      <c r="N89" s="251"/>
      <c r="O89" s="252"/>
      <c r="P89" s="168"/>
      <c r="Q89" s="160"/>
      <c r="R89" s="160"/>
      <c r="S89" s="160"/>
      <c r="T89" s="160"/>
      <c r="U89" s="160"/>
      <c r="W89" s="33"/>
      <c r="X89" s="34"/>
    </row>
    <row r="90" spans="1:24" s="31" customFormat="1" ht="21.75" customHeight="1">
      <c r="A90" s="26"/>
      <c r="B90" s="361"/>
      <c r="C90" s="372"/>
      <c r="D90" s="274"/>
      <c r="E90" s="281"/>
      <c r="F90" s="282"/>
      <c r="G90" s="283"/>
      <c r="H90" s="218" t="s">
        <v>383</v>
      </c>
      <c r="I90" s="219"/>
      <c r="J90" s="219"/>
      <c r="K90" s="219"/>
      <c r="L90" s="220"/>
      <c r="M90" s="55">
        <f>SUM(M83:M89)</f>
        <v>255</v>
      </c>
      <c r="N90" s="45">
        <f>SUM(N83:N89)</f>
        <v>0</v>
      </c>
      <c r="O90" s="45">
        <f>SUM(O83:O89)</f>
        <v>0</v>
      </c>
      <c r="P90" s="168"/>
      <c r="Q90" s="161"/>
      <c r="R90" s="161"/>
      <c r="S90" s="161"/>
      <c r="T90" s="161"/>
      <c r="U90" s="161"/>
      <c r="W90" s="33"/>
      <c r="X90" s="34"/>
    </row>
    <row r="91" spans="1:24" s="31" customFormat="1" ht="21.75" customHeight="1">
      <c r="A91" s="26"/>
      <c r="B91" s="361"/>
      <c r="C91" s="360" t="s">
        <v>27</v>
      </c>
      <c r="D91" s="272" t="s">
        <v>204</v>
      </c>
      <c r="E91" s="275" t="s">
        <v>205</v>
      </c>
      <c r="F91" s="276"/>
      <c r="G91" s="277"/>
      <c r="H91" s="374" t="s">
        <v>404</v>
      </c>
      <c r="I91" s="374" t="s">
        <v>405</v>
      </c>
      <c r="J91" s="374" t="s">
        <v>16</v>
      </c>
      <c r="K91" s="374" t="s">
        <v>382</v>
      </c>
      <c r="L91" s="17">
        <v>59.838200000000001</v>
      </c>
      <c r="M91" s="54">
        <v>201</v>
      </c>
      <c r="N91" s="233" t="s">
        <v>373</v>
      </c>
      <c r="O91" s="234"/>
      <c r="P91" s="159" t="s">
        <v>311</v>
      </c>
      <c r="Q91" s="159" t="s">
        <v>312</v>
      </c>
      <c r="R91" s="453" t="s">
        <v>313</v>
      </c>
      <c r="S91" s="159" t="s">
        <v>53</v>
      </c>
      <c r="T91" s="159" t="s">
        <v>33</v>
      </c>
      <c r="U91" s="159" t="s">
        <v>16</v>
      </c>
      <c r="W91" s="33"/>
      <c r="X91" s="34"/>
    </row>
    <row r="92" spans="1:24" s="31" customFormat="1" ht="21.75" customHeight="1">
      <c r="A92" s="26"/>
      <c r="B92" s="361"/>
      <c r="C92" s="361"/>
      <c r="D92" s="273"/>
      <c r="E92" s="278"/>
      <c r="F92" s="279"/>
      <c r="G92" s="280"/>
      <c r="H92" s="375"/>
      <c r="I92" s="375"/>
      <c r="J92" s="375"/>
      <c r="K92" s="375"/>
      <c r="L92" s="17">
        <v>59.974899999999998</v>
      </c>
      <c r="M92" s="54">
        <v>101</v>
      </c>
      <c r="N92" s="235"/>
      <c r="O92" s="236"/>
      <c r="P92" s="160"/>
      <c r="Q92" s="160"/>
      <c r="R92" s="160"/>
      <c r="S92" s="160"/>
      <c r="T92" s="160"/>
      <c r="U92" s="160"/>
      <c r="W92" s="33"/>
      <c r="X92" s="34"/>
    </row>
    <row r="93" spans="1:24" s="31" customFormat="1" ht="21.75" customHeight="1">
      <c r="A93" s="26"/>
      <c r="B93" s="361"/>
      <c r="C93" s="361"/>
      <c r="D93" s="273"/>
      <c r="E93" s="278"/>
      <c r="F93" s="279"/>
      <c r="G93" s="280"/>
      <c r="H93" s="375"/>
      <c r="I93" s="375"/>
      <c r="J93" s="375"/>
      <c r="K93" s="375"/>
      <c r="L93" s="17">
        <v>84.844200000000001</v>
      </c>
      <c r="M93" s="54">
        <v>552</v>
      </c>
      <c r="N93" s="235"/>
      <c r="O93" s="236"/>
      <c r="P93" s="160"/>
      <c r="Q93" s="160"/>
      <c r="R93" s="160"/>
      <c r="S93" s="160"/>
      <c r="T93" s="160"/>
      <c r="U93" s="160"/>
      <c r="W93" s="33"/>
      <c r="X93" s="34"/>
    </row>
    <row r="94" spans="1:24" s="31" customFormat="1" ht="21.75" customHeight="1">
      <c r="A94" s="26"/>
      <c r="B94" s="361"/>
      <c r="C94" s="361"/>
      <c r="D94" s="273"/>
      <c r="E94" s="278"/>
      <c r="F94" s="279"/>
      <c r="G94" s="280"/>
      <c r="H94" s="375"/>
      <c r="I94" s="375"/>
      <c r="J94" s="375"/>
      <c r="K94" s="375"/>
      <c r="L94" s="17">
        <v>84.879499999999993</v>
      </c>
      <c r="M94" s="54">
        <v>222</v>
      </c>
      <c r="N94" s="235"/>
      <c r="O94" s="236"/>
      <c r="P94" s="160"/>
      <c r="Q94" s="160"/>
      <c r="R94" s="160"/>
      <c r="S94" s="160"/>
      <c r="T94" s="160"/>
      <c r="U94" s="160"/>
      <c r="W94" s="33"/>
      <c r="X94" s="34"/>
    </row>
    <row r="95" spans="1:24" s="31" customFormat="1" ht="21.75" customHeight="1">
      <c r="A95" s="26"/>
      <c r="B95" s="361"/>
      <c r="C95" s="361"/>
      <c r="D95" s="273"/>
      <c r="E95" s="278"/>
      <c r="F95" s="279"/>
      <c r="G95" s="280"/>
      <c r="H95" s="375"/>
      <c r="I95" s="375"/>
      <c r="J95" s="375"/>
      <c r="K95" s="375"/>
      <c r="L95" s="17">
        <v>84.754400000000004</v>
      </c>
      <c r="M95" s="54">
        <v>149</v>
      </c>
      <c r="N95" s="235"/>
      <c r="O95" s="236"/>
      <c r="P95" s="160"/>
      <c r="Q95" s="160"/>
      <c r="R95" s="160"/>
      <c r="S95" s="160"/>
      <c r="T95" s="160"/>
      <c r="U95" s="160"/>
      <c r="W95" s="33"/>
      <c r="X95" s="34"/>
    </row>
    <row r="96" spans="1:24" s="31" customFormat="1" ht="21.75" customHeight="1">
      <c r="A96" s="26"/>
      <c r="B96" s="361"/>
      <c r="C96" s="361"/>
      <c r="D96" s="273"/>
      <c r="E96" s="278"/>
      <c r="F96" s="279"/>
      <c r="G96" s="280"/>
      <c r="H96" s="375"/>
      <c r="I96" s="375"/>
      <c r="J96" s="375"/>
      <c r="K96" s="375"/>
      <c r="L96" s="17">
        <v>84.806200000000004</v>
      </c>
      <c r="M96" s="54">
        <v>22</v>
      </c>
      <c r="N96" s="235"/>
      <c r="O96" s="236"/>
      <c r="P96" s="160"/>
      <c r="Q96" s="160"/>
      <c r="R96" s="160"/>
      <c r="S96" s="160"/>
      <c r="T96" s="160"/>
      <c r="U96" s="160"/>
      <c r="W96" s="33"/>
      <c r="X96" s="34"/>
    </row>
    <row r="97" spans="1:24" s="31" customFormat="1" ht="21.75" customHeight="1">
      <c r="A97" s="26"/>
      <c r="B97" s="361"/>
      <c r="C97" s="361"/>
      <c r="D97" s="273"/>
      <c r="E97" s="278"/>
      <c r="F97" s="279"/>
      <c r="G97" s="280"/>
      <c r="H97" s="375"/>
      <c r="I97" s="375"/>
      <c r="J97" s="375"/>
      <c r="K97" s="375"/>
      <c r="L97" s="17">
        <v>84.746200000000002</v>
      </c>
      <c r="M97" s="54">
        <v>49</v>
      </c>
      <c r="N97" s="235"/>
      <c r="O97" s="236"/>
      <c r="P97" s="160"/>
      <c r="Q97" s="160"/>
      <c r="R97" s="160"/>
      <c r="S97" s="160"/>
      <c r="T97" s="160"/>
      <c r="U97" s="160"/>
      <c r="W97" s="33"/>
      <c r="X97" s="34"/>
    </row>
    <row r="98" spans="1:24" s="31" customFormat="1" ht="21.75" customHeight="1">
      <c r="A98" s="26"/>
      <c r="B98" s="361"/>
      <c r="C98" s="361"/>
      <c r="D98" s="273"/>
      <c r="E98" s="278"/>
      <c r="F98" s="279"/>
      <c r="G98" s="280"/>
      <c r="H98" s="375"/>
      <c r="I98" s="375"/>
      <c r="J98" s="375"/>
      <c r="K98" s="375"/>
      <c r="L98" s="17">
        <v>101.74420000000001</v>
      </c>
      <c r="M98" s="54">
        <v>146</v>
      </c>
      <c r="N98" s="235"/>
      <c r="O98" s="236"/>
      <c r="P98" s="160"/>
      <c r="Q98" s="160"/>
      <c r="R98" s="160"/>
      <c r="S98" s="160"/>
      <c r="T98" s="160"/>
      <c r="U98" s="160"/>
      <c r="W98" s="33"/>
      <c r="X98" s="34"/>
    </row>
    <row r="99" spans="1:24" s="31" customFormat="1" ht="21.75" customHeight="1">
      <c r="A99" s="26"/>
      <c r="B99" s="361"/>
      <c r="C99" s="361"/>
      <c r="D99" s="273"/>
      <c r="E99" s="278"/>
      <c r="F99" s="279"/>
      <c r="G99" s="280"/>
      <c r="H99" s="375"/>
      <c r="I99" s="375"/>
      <c r="J99" s="375"/>
      <c r="K99" s="375"/>
      <c r="L99" s="17">
        <v>101.4761</v>
      </c>
      <c r="M99" s="54">
        <v>148</v>
      </c>
      <c r="N99" s="237"/>
      <c r="O99" s="238"/>
      <c r="P99" s="160"/>
      <c r="Q99" s="160"/>
      <c r="R99" s="160"/>
      <c r="S99" s="160"/>
      <c r="T99" s="160"/>
      <c r="U99" s="160"/>
      <c r="W99" s="33"/>
      <c r="X99" s="34"/>
    </row>
    <row r="100" spans="1:24" s="31" customFormat="1" ht="21.75" customHeight="1">
      <c r="A100" s="26"/>
      <c r="B100" s="361"/>
      <c r="C100" s="372"/>
      <c r="D100" s="274"/>
      <c r="E100" s="281"/>
      <c r="F100" s="282"/>
      <c r="G100" s="283"/>
      <c r="H100" s="218" t="s">
        <v>383</v>
      </c>
      <c r="I100" s="219"/>
      <c r="J100" s="219"/>
      <c r="K100" s="219"/>
      <c r="L100" s="220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61"/>
      <c r="Q100" s="161"/>
      <c r="R100" s="161"/>
      <c r="S100" s="161"/>
      <c r="T100" s="161"/>
      <c r="U100" s="161"/>
      <c r="W100" s="33"/>
      <c r="X100" s="34"/>
    </row>
    <row r="101" spans="1:24" s="31" customFormat="1" ht="21.75" customHeight="1">
      <c r="A101" s="26"/>
      <c r="B101" s="361"/>
      <c r="C101" s="360" t="s">
        <v>27</v>
      </c>
      <c r="D101" s="272" t="s">
        <v>204</v>
      </c>
      <c r="E101" s="275" t="s">
        <v>206</v>
      </c>
      <c r="F101" s="276"/>
      <c r="G101" s="277"/>
      <c r="H101" s="374" t="s">
        <v>404</v>
      </c>
      <c r="I101" s="374" t="s">
        <v>405</v>
      </c>
      <c r="J101" s="374" t="s">
        <v>16</v>
      </c>
      <c r="K101" s="374" t="s">
        <v>382</v>
      </c>
      <c r="L101" s="17">
        <v>59.838200000000001</v>
      </c>
      <c r="M101" s="54">
        <v>195</v>
      </c>
      <c r="N101" s="233" t="s">
        <v>491</v>
      </c>
      <c r="O101" s="234"/>
      <c r="P101" s="159" t="s">
        <v>311</v>
      </c>
      <c r="Q101" s="159" t="s">
        <v>312</v>
      </c>
      <c r="R101" s="453" t="s">
        <v>313</v>
      </c>
      <c r="S101" s="159" t="s">
        <v>53</v>
      </c>
      <c r="T101" s="159" t="s">
        <v>33</v>
      </c>
      <c r="U101" s="159" t="s">
        <v>16</v>
      </c>
      <c r="W101" s="33"/>
      <c r="X101" s="34"/>
    </row>
    <row r="102" spans="1:24" s="31" customFormat="1" ht="21.75" customHeight="1">
      <c r="A102" s="26"/>
      <c r="B102" s="361"/>
      <c r="C102" s="361"/>
      <c r="D102" s="273"/>
      <c r="E102" s="278"/>
      <c r="F102" s="279"/>
      <c r="G102" s="280"/>
      <c r="H102" s="375"/>
      <c r="I102" s="375"/>
      <c r="J102" s="375"/>
      <c r="K102" s="375"/>
      <c r="L102" s="17">
        <v>59.974899999999998</v>
      </c>
      <c r="M102" s="54">
        <v>169</v>
      </c>
      <c r="N102" s="235"/>
      <c r="O102" s="236"/>
      <c r="P102" s="160"/>
      <c r="Q102" s="160"/>
      <c r="R102" s="160"/>
      <c r="S102" s="160"/>
      <c r="T102" s="160"/>
      <c r="U102" s="160"/>
      <c r="W102" s="33"/>
      <c r="X102" s="34"/>
    </row>
    <row r="103" spans="1:24" s="31" customFormat="1" ht="21.75" customHeight="1">
      <c r="A103" s="26"/>
      <c r="B103" s="361"/>
      <c r="C103" s="361"/>
      <c r="D103" s="273"/>
      <c r="E103" s="278"/>
      <c r="F103" s="279"/>
      <c r="G103" s="280"/>
      <c r="H103" s="375"/>
      <c r="I103" s="375"/>
      <c r="J103" s="375"/>
      <c r="K103" s="375"/>
      <c r="L103" s="17">
        <v>84.844200000000001</v>
      </c>
      <c r="M103" s="54">
        <v>539</v>
      </c>
      <c r="N103" s="235"/>
      <c r="O103" s="236"/>
      <c r="P103" s="160"/>
      <c r="Q103" s="160"/>
      <c r="R103" s="160"/>
      <c r="S103" s="160"/>
      <c r="T103" s="160"/>
      <c r="U103" s="160"/>
      <c r="W103" s="33"/>
      <c r="X103" s="34"/>
    </row>
    <row r="104" spans="1:24" s="31" customFormat="1" ht="21.75" customHeight="1">
      <c r="A104" s="26"/>
      <c r="B104" s="361"/>
      <c r="C104" s="361"/>
      <c r="D104" s="273"/>
      <c r="E104" s="278"/>
      <c r="F104" s="279"/>
      <c r="G104" s="280"/>
      <c r="H104" s="375"/>
      <c r="I104" s="375"/>
      <c r="J104" s="375"/>
      <c r="K104" s="375"/>
      <c r="L104" s="17">
        <v>84.879499999999993</v>
      </c>
      <c r="M104" s="54">
        <v>112</v>
      </c>
      <c r="N104" s="235"/>
      <c r="O104" s="236"/>
      <c r="P104" s="160"/>
      <c r="Q104" s="160"/>
      <c r="R104" s="160"/>
      <c r="S104" s="160"/>
      <c r="T104" s="160"/>
      <c r="U104" s="160"/>
      <c r="W104" s="33"/>
      <c r="X104" s="34"/>
    </row>
    <row r="105" spans="1:24" s="31" customFormat="1" ht="21.75" customHeight="1">
      <c r="A105" s="26"/>
      <c r="B105" s="361"/>
      <c r="C105" s="361"/>
      <c r="D105" s="273"/>
      <c r="E105" s="278"/>
      <c r="F105" s="279"/>
      <c r="G105" s="280"/>
      <c r="H105" s="375"/>
      <c r="I105" s="375"/>
      <c r="J105" s="375"/>
      <c r="K105" s="375"/>
      <c r="L105" s="17">
        <v>84.754400000000004</v>
      </c>
      <c r="M105" s="54">
        <v>46</v>
      </c>
      <c r="N105" s="235"/>
      <c r="O105" s="236"/>
      <c r="P105" s="160"/>
      <c r="Q105" s="160"/>
      <c r="R105" s="160"/>
      <c r="S105" s="160"/>
      <c r="T105" s="160"/>
      <c r="U105" s="160"/>
      <c r="W105" s="33"/>
      <c r="X105" s="34"/>
    </row>
    <row r="106" spans="1:24" s="31" customFormat="1" ht="21.75" customHeight="1">
      <c r="A106" s="26"/>
      <c r="B106" s="361"/>
      <c r="C106" s="361"/>
      <c r="D106" s="273"/>
      <c r="E106" s="278"/>
      <c r="F106" s="279"/>
      <c r="G106" s="280"/>
      <c r="H106" s="375"/>
      <c r="I106" s="375"/>
      <c r="J106" s="375"/>
      <c r="K106" s="375"/>
      <c r="L106" s="17">
        <v>84.806200000000004</v>
      </c>
      <c r="M106" s="54">
        <v>14</v>
      </c>
      <c r="N106" s="235"/>
      <c r="O106" s="236"/>
      <c r="P106" s="160"/>
      <c r="Q106" s="160"/>
      <c r="R106" s="160"/>
      <c r="S106" s="160"/>
      <c r="T106" s="160"/>
      <c r="U106" s="160"/>
      <c r="W106" s="33"/>
      <c r="X106" s="34"/>
    </row>
    <row r="107" spans="1:24" s="31" customFormat="1" ht="21.75" customHeight="1">
      <c r="A107" s="26"/>
      <c r="B107" s="361"/>
      <c r="C107" s="361"/>
      <c r="D107" s="273"/>
      <c r="E107" s="278"/>
      <c r="F107" s="279"/>
      <c r="G107" s="280"/>
      <c r="H107" s="375"/>
      <c r="I107" s="375"/>
      <c r="J107" s="375"/>
      <c r="K107" s="375"/>
      <c r="L107" s="17">
        <v>84.746200000000002</v>
      </c>
      <c r="M107" s="54">
        <v>36</v>
      </c>
      <c r="N107" s="235"/>
      <c r="O107" s="236"/>
      <c r="P107" s="160"/>
      <c r="Q107" s="160"/>
      <c r="R107" s="160"/>
      <c r="S107" s="160"/>
      <c r="T107" s="160"/>
      <c r="U107" s="160"/>
      <c r="W107" s="33"/>
      <c r="X107" s="34"/>
    </row>
    <row r="108" spans="1:24" s="31" customFormat="1" ht="21.75" customHeight="1">
      <c r="A108" s="26"/>
      <c r="B108" s="361"/>
      <c r="C108" s="361"/>
      <c r="D108" s="273"/>
      <c r="E108" s="278"/>
      <c r="F108" s="279"/>
      <c r="G108" s="280"/>
      <c r="H108" s="375"/>
      <c r="I108" s="375"/>
      <c r="J108" s="375"/>
      <c r="K108" s="375"/>
      <c r="L108" s="17">
        <v>101.74420000000001</v>
      </c>
      <c r="M108" s="54">
        <v>183</v>
      </c>
      <c r="N108" s="235"/>
      <c r="O108" s="236"/>
      <c r="P108" s="160"/>
      <c r="Q108" s="160"/>
      <c r="R108" s="160"/>
      <c r="S108" s="160"/>
      <c r="T108" s="160"/>
      <c r="U108" s="160"/>
      <c r="W108" s="33"/>
      <c r="X108" s="34"/>
    </row>
    <row r="109" spans="1:24" s="31" customFormat="1" ht="21.75" customHeight="1">
      <c r="A109" s="26"/>
      <c r="B109" s="361"/>
      <c r="C109" s="361"/>
      <c r="D109" s="273"/>
      <c r="E109" s="278"/>
      <c r="F109" s="279"/>
      <c r="G109" s="280"/>
      <c r="H109" s="375"/>
      <c r="I109" s="375"/>
      <c r="J109" s="375"/>
      <c r="K109" s="375"/>
      <c r="L109" s="17">
        <v>101.4761</v>
      </c>
      <c r="M109" s="54">
        <v>110</v>
      </c>
      <c r="N109" s="237"/>
      <c r="O109" s="238"/>
      <c r="P109" s="160"/>
      <c r="Q109" s="160"/>
      <c r="R109" s="160"/>
      <c r="S109" s="160"/>
      <c r="T109" s="160"/>
      <c r="U109" s="160"/>
      <c r="W109" s="33"/>
      <c r="X109" s="34"/>
    </row>
    <row r="110" spans="1:24" s="31" customFormat="1" ht="21.75" customHeight="1">
      <c r="A110" s="26"/>
      <c r="B110" s="361"/>
      <c r="C110" s="372"/>
      <c r="D110" s="274"/>
      <c r="E110" s="281"/>
      <c r="F110" s="282"/>
      <c r="G110" s="283"/>
      <c r="H110" s="218" t="s">
        <v>383</v>
      </c>
      <c r="I110" s="219"/>
      <c r="J110" s="219"/>
      <c r="K110" s="219"/>
      <c r="L110" s="220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61"/>
      <c r="Q110" s="161"/>
      <c r="R110" s="161"/>
      <c r="S110" s="161"/>
      <c r="T110" s="161"/>
      <c r="U110" s="161"/>
      <c r="W110" s="33"/>
      <c r="X110" s="34"/>
    </row>
    <row r="111" spans="1:24" s="31" customFormat="1" ht="21.75" customHeight="1">
      <c r="A111" s="26"/>
      <c r="B111" s="361"/>
      <c r="C111" s="360" t="s">
        <v>27</v>
      </c>
      <c r="D111" s="272" t="s">
        <v>207</v>
      </c>
      <c r="E111" s="275" t="s">
        <v>208</v>
      </c>
      <c r="F111" s="276"/>
      <c r="G111" s="277"/>
      <c r="H111" s="374" t="s">
        <v>406</v>
      </c>
      <c r="I111" s="374" t="s">
        <v>407</v>
      </c>
      <c r="J111" s="374" t="s">
        <v>16</v>
      </c>
      <c r="K111" s="374" t="s">
        <v>382</v>
      </c>
      <c r="L111" s="17">
        <v>84.999300000000005</v>
      </c>
      <c r="M111" s="54">
        <v>375</v>
      </c>
      <c r="N111" s="54">
        <v>136</v>
      </c>
      <c r="O111" s="54">
        <v>136</v>
      </c>
      <c r="P111" s="159" t="s">
        <v>314</v>
      </c>
      <c r="Q111" s="159" t="s">
        <v>315</v>
      </c>
      <c r="R111" s="453" t="s">
        <v>316</v>
      </c>
      <c r="S111" s="159" t="s">
        <v>53</v>
      </c>
      <c r="T111" s="159" t="s">
        <v>33</v>
      </c>
      <c r="U111" s="159" t="s">
        <v>16</v>
      </c>
      <c r="W111" s="33"/>
      <c r="X111" s="34"/>
    </row>
    <row r="112" spans="1:24" s="31" customFormat="1" ht="21.75" customHeight="1">
      <c r="A112" s="26"/>
      <c r="B112" s="361"/>
      <c r="C112" s="361"/>
      <c r="D112" s="273"/>
      <c r="E112" s="278"/>
      <c r="F112" s="279"/>
      <c r="G112" s="280"/>
      <c r="H112" s="375"/>
      <c r="I112" s="375"/>
      <c r="J112" s="375"/>
      <c r="K112" s="375"/>
      <c r="L112" s="17">
        <v>84.991900000000001</v>
      </c>
      <c r="M112" s="54">
        <v>114</v>
      </c>
      <c r="N112" s="54">
        <v>16</v>
      </c>
      <c r="O112" s="54">
        <v>16</v>
      </c>
      <c r="P112" s="160"/>
      <c r="Q112" s="160"/>
      <c r="R112" s="160"/>
      <c r="S112" s="160"/>
      <c r="T112" s="160"/>
      <c r="U112" s="160"/>
      <c r="W112" s="33"/>
      <c r="X112" s="34"/>
    </row>
    <row r="113" spans="1:24" s="31" customFormat="1" ht="21.75" customHeight="1">
      <c r="A113" s="26"/>
      <c r="B113" s="361"/>
      <c r="C113" s="361"/>
      <c r="D113" s="273"/>
      <c r="E113" s="278"/>
      <c r="F113" s="279"/>
      <c r="G113" s="280"/>
      <c r="H113" s="375"/>
      <c r="I113" s="375"/>
      <c r="J113" s="375"/>
      <c r="K113" s="375"/>
      <c r="L113" s="17">
        <v>84.994200000000006</v>
      </c>
      <c r="M113" s="54">
        <v>54</v>
      </c>
      <c r="N113" s="54">
        <v>17</v>
      </c>
      <c r="O113" s="54">
        <v>17</v>
      </c>
      <c r="P113" s="160"/>
      <c r="Q113" s="160"/>
      <c r="R113" s="160"/>
      <c r="S113" s="160"/>
      <c r="T113" s="160"/>
      <c r="U113" s="160"/>
      <c r="W113" s="33"/>
      <c r="X113" s="34"/>
    </row>
    <row r="114" spans="1:24" s="31" customFormat="1" ht="21.75" customHeight="1">
      <c r="A114" s="26"/>
      <c r="B114" s="361"/>
      <c r="C114" s="361"/>
      <c r="D114" s="273"/>
      <c r="E114" s="278"/>
      <c r="F114" s="279"/>
      <c r="G114" s="280"/>
      <c r="H114" s="376"/>
      <c r="I114" s="376"/>
      <c r="J114" s="376"/>
      <c r="K114" s="376"/>
      <c r="L114" s="17">
        <v>84.999300000000005</v>
      </c>
      <c r="M114" s="54">
        <v>4</v>
      </c>
      <c r="N114" s="54">
        <v>0</v>
      </c>
      <c r="O114" s="54">
        <v>0</v>
      </c>
      <c r="P114" s="160"/>
      <c r="Q114" s="160"/>
      <c r="R114" s="160"/>
      <c r="S114" s="160"/>
      <c r="T114" s="160"/>
      <c r="U114" s="160"/>
      <c r="W114" s="33"/>
      <c r="X114" s="34"/>
    </row>
    <row r="115" spans="1:24" s="31" customFormat="1" ht="21.75" customHeight="1">
      <c r="A115" s="26"/>
      <c r="B115" s="361"/>
      <c r="C115" s="372"/>
      <c r="D115" s="274"/>
      <c r="E115" s="281"/>
      <c r="F115" s="282"/>
      <c r="G115" s="283"/>
      <c r="H115" s="314" t="s">
        <v>383</v>
      </c>
      <c r="I115" s="314"/>
      <c r="J115" s="314"/>
      <c r="K115" s="314"/>
      <c r="L115" s="314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61"/>
      <c r="Q115" s="161"/>
      <c r="R115" s="161"/>
      <c r="S115" s="161"/>
      <c r="T115" s="161"/>
      <c r="U115" s="161"/>
      <c r="W115" s="33"/>
      <c r="X115" s="34"/>
    </row>
    <row r="116" spans="1:24" s="31" customFormat="1" ht="21.75" customHeight="1">
      <c r="A116" s="26"/>
      <c r="B116" s="361"/>
      <c r="C116" s="360" t="s">
        <v>26</v>
      </c>
      <c r="D116" s="272" t="s">
        <v>231</v>
      </c>
      <c r="E116" s="275" t="s">
        <v>232</v>
      </c>
      <c r="F116" s="276"/>
      <c r="G116" s="277"/>
      <c r="H116" s="374" t="s">
        <v>408</v>
      </c>
      <c r="I116" s="374" t="s">
        <v>409</v>
      </c>
      <c r="J116" s="374" t="s">
        <v>28</v>
      </c>
      <c r="K116" s="374" t="s">
        <v>387</v>
      </c>
      <c r="L116" s="17">
        <v>84.982600000000005</v>
      </c>
      <c r="M116" s="54">
        <v>337</v>
      </c>
      <c r="N116" s="233" t="s">
        <v>373</v>
      </c>
      <c r="O116" s="234"/>
      <c r="P116" s="159" t="s">
        <v>317</v>
      </c>
      <c r="Q116" s="159" t="s">
        <v>320</v>
      </c>
      <c r="R116" s="371" t="s">
        <v>313</v>
      </c>
      <c r="S116" s="159" t="s">
        <v>56</v>
      </c>
      <c r="T116" s="159" t="s">
        <v>33</v>
      </c>
      <c r="U116" s="159" t="s">
        <v>28</v>
      </c>
      <c r="W116" s="33"/>
      <c r="X116" s="34"/>
    </row>
    <row r="117" spans="1:24" s="31" customFormat="1" ht="21.75" customHeight="1">
      <c r="A117" s="26"/>
      <c r="B117" s="361"/>
      <c r="C117" s="361"/>
      <c r="D117" s="273"/>
      <c r="E117" s="278"/>
      <c r="F117" s="279"/>
      <c r="G117" s="280"/>
      <c r="H117" s="375"/>
      <c r="I117" s="375"/>
      <c r="J117" s="375"/>
      <c r="K117" s="375"/>
      <c r="L117" s="17">
        <v>84.634799999999998</v>
      </c>
      <c r="M117" s="54">
        <v>163</v>
      </c>
      <c r="N117" s="235"/>
      <c r="O117" s="236"/>
      <c r="P117" s="160"/>
      <c r="Q117" s="160"/>
      <c r="R117" s="160"/>
      <c r="S117" s="160"/>
      <c r="T117" s="160"/>
      <c r="U117" s="160"/>
      <c r="W117" s="33"/>
      <c r="X117" s="34"/>
    </row>
    <row r="118" spans="1:24" s="31" customFormat="1" ht="21.75" customHeight="1">
      <c r="A118" s="26"/>
      <c r="B118" s="361"/>
      <c r="C118" s="361"/>
      <c r="D118" s="273"/>
      <c r="E118" s="278"/>
      <c r="F118" s="279"/>
      <c r="G118" s="280"/>
      <c r="H118" s="375"/>
      <c r="I118" s="375"/>
      <c r="J118" s="375"/>
      <c r="K118" s="375"/>
      <c r="L118" s="17">
        <v>101.8937</v>
      </c>
      <c r="M118" s="54">
        <v>178</v>
      </c>
      <c r="N118" s="237"/>
      <c r="O118" s="238"/>
      <c r="P118" s="160"/>
      <c r="Q118" s="160"/>
      <c r="R118" s="160"/>
      <c r="S118" s="160"/>
      <c r="T118" s="160"/>
      <c r="U118" s="160"/>
      <c r="W118" s="33"/>
      <c r="X118" s="34"/>
    </row>
    <row r="119" spans="1:24" s="31" customFormat="1" ht="21.75" customHeight="1">
      <c r="A119" s="26"/>
      <c r="B119" s="361"/>
      <c r="C119" s="372"/>
      <c r="D119" s="274"/>
      <c r="E119" s="281"/>
      <c r="F119" s="282"/>
      <c r="G119" s="283"/>
      <c r="H119" s="314" t="s">
        <v>383</v>
      </c>
      <c r="I119" s="314"/>
      <c r="J119" s="314"/>
      <c r="K119" s="314"/>
      <c r="L119" s="314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61"/>
      <c r="Q119" s="161"/>
      <c r="R119" s="161"/>
      <c r="S119" s="161"/>
      <c r="T119" s="161"/>
      <c r="U119" s="161"/>
      <c r="W119" s="33"/>
      <c r="X119" s="34"/>
    </row>
    <row r="120" spans="1:24" s="31" customFormat="1" ht="21.75" customHeight="1">
      <c r="A120" s="26"/>
      <c r="B120" s="361"/>
      <c r="C120" s="360" t="s">
        <v>27</v>
      </c>
      <c r="D120" s="272" t="s">
        <v>239</v>
      </c>
      <c r="E120" s="299" t="s">
        <v>240</v>
      </c>
      <c r="F120" s="299"/>
      <c r="G120" s="373"/>
      <c r="H120" s="488" t="s">
        <v>384</v>
      </c>
      <c r="I120" s="309" t="s">
        <v>410</v>
      </c>
      <c r="J120" s="309" t="s">
        <v>16</v>
      </c>
      <c r="K120" s="309" t="s">
        <v>382</v>
      </c>
      <c r="L120" s="19">
        <v>75.732799999999997</v>
      </c>
      <c r="M120" s="43">
        <v>294</v>
      </c>
      <c r="N120" s="253" t="s">
        <v>373</v>
      </c>
      <c r="O120" s="254"/>
      <c r="P120" s="159" t="s">
        <v>318</v>
      </c>
      <c r="Q120" s="159" t="s">
        <v>321</v>
      </c>
      <c r="R120" s="371" t="s">
        <v>306</v>
      </c>
      <c r="S120" s="159" t="s">
        <v>53</v>
      </c>
      <c r="T120" s="159" t="s">
        <v>42</v>
      </c>
      <c r="U120" s="159" t="s">
        <v>16</v>
      </c>
    </row>
    <row r="121" spans="1:24" s="31" customFormat="1" ht="21.75" customHeight="1">
      <c r="A121" s="26"/>
      <c r="B121" s="361"/>
      <c r="C121" s="361"/>
      <c r="D121" s="273"/>
      <c r="E121" s="299"/>
      <c r="F121" s="299"/>
      <c r="G121" s="373"/>
      <c r="H121" s="488"/>
      <c r="I121" s="309"/>
      <c r="J121" s="309"/>
      <c r="K121" s="309"/>
      <c r="L121" s="19">
        <v>80.741200000000006</v>
      </c>
      <c r="M121" s="43">
        <v>208</v>
      </c>
      <c r="N121" s="255"/>
      <c r="O121" s="256"/>
      <c r="P121" s="160"/>
      <c r="Q121" s="160"/>
      <c r="R121" s="160"/>
      <c r="S121" s="160"/>
      <c r="T121" s="160"/>
      <c r="U121" s="160"/>
    </row>
    <row r="122" spans="1:24" s="31" customFormat="1" ht="21.75" customHeight="1">
      <c r="A122" s="26"/>
      <c r="B122" s="361"/>
      <c r="C122" s="361"/>
      <c r="D122" s="273"/>
      <c r="E122" s="299"/>
      <c r="F122" s="299"/>
      <c r="G122" s="373"/>
      <c r="H122" s="488"/>
      <c r="I122" s="309"/>
      <c r="J122" s="309"/>
      <c r="K122" s="309"/>
      <c r="L122" s="19">
        <v>84.923900000000003</v>
      </c>
      <c r="M122" s="43">
        <v>619</v>
      </c>
      <c r="N122" s="255"/>
      <c r="O122" s="256"/>
      <c r="P122" s="160"/>
      <c r="Q122" s="160"/>
      <c r="R122" s="160"/>
      <c r="S122" s="160"/>
      <c r="T122" s="160"/>
      <c r="U122" s="160"/>
    </row>
    <row r="123" spans="1:24" s="31" customFormat="1" ht="21.75" customHeight="1">
      <c r="A123" s="26"/>
      <c r="B123" s="361"/>
      <c r="C123" s="361"/>
      <c r="D123" s="273"/>
      <c r="E123" s="299"/>
      <c r="F123" s="299"/>
      <c r="G123" s="373"/>
      <c r="H123" s="488"/>
      <c r="I123" s="309"/>
      <c r="J123" s="309"/>
      <c r="K123" s="309"/>
      <c r="L123" s="19">
        <v>107.4143</v>
      </c>
      <c r="M123" s="43">
        <v>272</v>
      </c>
      <c r="N123" s="255"/>
      <c r="O123" s="256"/>
      <c r="P123" s="160"/>
      <c r="Q123" s="160"/>
      <c r="R123" s="160"/>
      <c r="S123" s="160"/>
      <c r="T123" s="160"/>
      <c r="U123" s="160"/>
    </row>
    <row r="124" spans="1:24" s="31" customFormat="1" ht="21.75" customHeight="1">
      <c r="A124" s="26"/>
      <c r="B124" s="361"/>
      <c r="C124" s="361"/>
      <c r="D124" s="273"/>
      <c r="E124" s="299"/>
      <c r="F124" s="299"/>
      <c r="G124" s="373"/>
      <c r="H124" s="488"/>
      <c r="I124" s="309"/>
      <c r="J124" s="309"/>
      <c r="K124" s="309"/>
      <c r="L124" s="19">
        <v>114.78579999999999</v>
      </c>
      <c r="M124" s="43">
        <v>62</v>
      </c>
      <c r="N124" s="257"/>
      <c r="O124" s="258"/>
      <c r="P124" s="160"/>
      <c r="Q124" s="160"/>
      <c r="R124" s="160"/>
      <c r="S124" s="160"/>
      <c r="T124" s="160"/>
      <c r="U124" s="160"/>
    </row>
    <row r="125" spans="1:24" s="31" customFormat="1" ht="21.75" customHeight="1">
      <c r="A125" s="26"/>
      <c r="B125" s="361"/>
      <c r="C125" s="372"/>
      <c r="D125" s="274"/>
      <c r="E125" s="299"/>
      <c r="F125" s="299"/>
      <c r="G125" s="299"/>
      <c r="H125" s="306" t="s">
        <v>383</v>
      </c>
      <c r="I125" s="306"/>
      <c r="J125" s="306"/>
      <c r="K125" s="306"/>
      <c r="L125" s="306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61"/>
      <c r="Q125" s="161"/>
      <c r="R125" s="161"/>
      <c r="S125" s="161"/>
      <c r="T125" s="161"/>
      <c r="U125" s="161"/>
    </row>
    <row r="126" spans="1:24" s="31" customFormat="1" ht="21.75" customHeight="1">
      <c r="A126" s="26"/>
      <c r="B126" s="361"/>
      <c r="C126" s="360" t="s">
        <v>26</v>
      </c>
      <c r="D126" s="509" t="s">
        <v>259</v>
      </c>
      <c r="E126" s="461" t="s">
        <v>484</v>
      </c>
      <c r="F126" s="462"/>
      <c r="G126" s="463"/>
      <c r="H126" s="374" t="s">
        <v>482</v>
      </c>
      <c r="I126" s="374" t="s">
        <v>483</v>
      </c>
      <c r="J126" s="374" t="s">
        <v>16</v>
      </c>
      <c r="K126" s="374" t="s">
        <v>382</v>
      </c>
      <c r="L126" s="136">
        <v>84.513000000000005</v>
      </c>
      <c r="M126" s="139">
        <v>432</v>
      </c>
      <c r="N126" s="253" t="s">
        <v>373</v>
      </c>
      <c r="O126" s="515"/>
      <c r="P126" s="520" t="s">
        <v>485</v>
      </c>
      <c r="Q126" s="520" t="s">
        <v>486</v>
      </c>
      <c r="R126" s="523" t="s">
        <v>323</v>
      </c>
      <c r="S126" s="159" t="s">
        <v>53</v>
      </c>
      <c r="T126" s="159" t="s">
        <v>33</v>
      </c>
      <c r="U126" s="159" t="s">
        <v>16</v>
      </c>
    </row>
    <row r="127" spans="1:24" s="31" customFormat="1" ht="21.75" customHeight="1">
      <c r="A127" s="26"/>
      <c r="B127" s="361"/>
      <c r="C127" s="361"/>
      <c r="D127" s="510"/>
      <c r="E127" s="464"/>
      <c r="F127" s="465"/>
      <c r="G127" s="466"/>
      <c r="H127" s="375"/>
      <c r="I127" s="375"/>
      <c r="J127" s="375"/>
      <c r="K127" s="375"/>
      <c r="L127" s="136">
        <v>84.890799999999999</v>
      </c>
      <c r="M127" s="139">
        <v>55</v>
      </c>
      <c r="N127" s="516"/>
      <c r="O127" s="517"/>
      <c r="P127" s="521"/>
      <c r="Q127" s="521"/>
      <c r="R127" s="521"/>
      <c r="S127" s="160"/>
      <c r="T127" s="160"/>
      <c r="U127" s="160"/>
    </row>
    <row r="128" spans="1:24" s="31" customFormat="1" ht="21.75" customHeight="1">
      <c r="A128" s="26"/>
      <c r="B128" s="361"/>
      <c r="C128" s="361"/>
      <c r="D128" s="510"/>
      <c r="E128" s="464"/>
      <c r="F128" s="465"/>
      <c r="G128" s="466"/>
      <c r="H128" s="375"/>
      <c r="I128" s="375"/>
      <c r="J128" s="375"/>
      <c r="K128" s="375"/>
      <c r="L128" s="136">
        <v>84.125900000000001</v>
      </c>
      <c r="M128" s="139">
        <v>126</v>
      </c>
      <c r="N128" s="516"/>
      <c r="O128" s="517"/>
      <c r="P128" s="521"/>
      <c r="Q128" s="521"/>
      <c r="R128" s="521"/>
      <c r="S128" s="160"/>
      <c r="T128" s="160"/>
      <c r="U128" s="160"/>
    </row>
    <row r="129" spans="1:24" s="31" customFormat="1" ht="21.75" customHeight="1">
      <c r="A129" s="26"/>
      <c r="B129" s="361"/>
      <c r="C129" s="361"/>
      <c r="D129" s="510"/>
      <c r="E129" s="464"/>
      <c r="F129" s="465"/>
      <c r="G129" s="466"/>
      <c r="H129" s="375"/>
      <c r="I129" s="375"/>
      <c r="J129" s="375"/>
      <c r="K129" s="375"/>
      <c r="L129" s="136">
        <v>127.84950000000001</v>
      </c>
      <c r="M129" s="139">
        <v>378</v>
      </c>
      <c r="N129" s="516"/>
      <c r="O129" s="517"/>
      <c r="P129" s="521"/>
      <c r="Q129" s="521"/>
      <c r="R129" s="521"/>
      <c r="S129" s="160"/>
      <c r="T129" s="160"/>
      <c r="U129" s="160"/>
    </row>
    <row r="130" spans="1:24" s="31" customFormat="1" ht="21.75" customHeight="1">
      <c r="A130" s="26"/>
      <c r="B130" s="361"/>
      <c r="C130" s="361"/>
      <c r="D130" s="510"/>
      <c r="E130" s="464"/>
      <c r="F130" s="465"/>
      <c r="G130" s="466"/>
      <c r="H130" s="375"/>
      <c r="I130" s="375"/>
      <c r="J130" s="375"/>
      <c r="K130" s="375"/>
      <c r="L130" s="136">
        <v>139.47479999999999</v>
      </c>
      <c r="M130" s="139">
        <v>4</v>
      </c>
      <c r="N130" s="516"/>
      <c r="O130" s="517"/>
      <c r="P130" s="521"/>
      <c r="Q130" s="521"/>
      <c r="R130" s="521"/>
      <c r="S130" s="160"/>
      <c r="T130" s="160"/>
      <c r="U130" s="160"/>
    </row>
    <row r="131" spans="1:24" s="31" customFormat="1" ht="21.75" customHeight="1">
      <c r="A131" s="26"/>
      <c r="B131" s="361"/>
      <c r="C131" s="361"/>
      <c r="D131" s="510"/>
      <c r="E131" s="464"/>
      <c r="F131" s="465"/>
      <c r="G131" s="466"/>
      <c r="H131" s="375"/>
      <c r="I131" s="375"/>
      <c r="J131" s="375"/>
      <c r="K131" s="375"/>
      <c r="L131" s="136">
        <v>178.8663</v>
      </c>
      <c r="M131" s="139">
        <v>4</v>
      </c>
      <c r="N131" s="518"/>
      <c r="O131" s="519"/>
      <c r="P131" s="521"/>
      <c r="Q131" s="521"/>
      <c r="R131" s="521"/>
      <c r="S131" s="160"/>
      <c r="T131" s="160"/>
      <c r="U131" s="160"/>
    </row>
    <row r="132" spans="1:24" s="31" customFormat="1" ht="21.75" customHeight="1">
      <c r="A132" s="26"/>
      <c r="B132" s="361"/>
      <c r="C132" s="372"/>
      <c r="D132" s="511"/>
      <c r="E132" s="467"/>
      <c r="F132" s="468"/>
      <c r="G132" s="469"/>
      <c r="H132" s="137"/>
      <c r="I132" s="137"/>
      <c r="J132" s="137"/>
      <c r="K132" s="137"/>
      <c r="L132" s="137"/>
      <c r="M132" s="82">
        <f>SUM(M126:M131)</f>
        <v>999</v>
      </c>
      <c r="N132" s="83">
        <v>0</v>
      </c>
      <c r="O132" s="138">
        <v>0</v>
      </c>
      <c r="P132" s="522"/>
      <c r="Q132" s="522"/>
      <c r="R132" s="522"/>
      <c r="S132" s="161"/>
      <c r="T132" s="161"/>
      <c r="U132" s="161"/>
    </row>
    <row r="133" spans="1:24" s="31" customFormat="1" ht="21.75" customHeight="1">
      <c r="A133" s="26"/>
      <c r="B133" s="361"/>
      <c r="C133" s="360" t="s">
        <v>26</v>
      </c>
      <c r="D133" s="374" t="s">
        <v>259</v>
      </c>
      <c r="E133" s="461" t="s">
        <v>260</v>
      </c>
      <c r="F133" s="462"/>
      <c r="G133" s="463"/>
      <c r="H133" s="374" t="s">
        <v>411</v>
      </c>
      <c r="I133" s="374" t="s">
        <v>403</v>
      </c>
      <c r="J133" s="374" t="s">
        <v>16</v>
      </c>
      <c r="K133" s="374" t="s">
        <v>382</v>
      </c>
      <c r="L133" s="95">
        <v>84.513000000000005</v>
      </c>
      <c r="M133" s="54">
        <v>973</v>
      </c>
      <c r="N133" s="233" t="s">
        <v>373</v>
      </c>
      <c r="O133" s="234"/>
      <c r="P133" s="159" t="s">
        <v>319</v>
      </c>
      <c r="Q133" s="159" t="s">
        <v>322</v>
      </c>
      <c r="R133" s="371" t="s">
        <v>323</v>
      </c>
      <c r="S133" s="159" t="s">
        <v>53</v>
      </c>
      <c r="T133" s="159" t="s">
        <v>33</v>
      </c>
      <c r="U133" s="159" t="s">
        <v>16</v>
      </c>
      <c r="V133" s="33"/>
      <c r="W133" s="33"/>
      <c r="X133" s="34"/>
    </row>
    <row r="134" spans="1:24" s="94" customFormat="1" ht="21.75" customHeight="1">
      <c r="A134" s="26"/>
      <c r="B134" s="361"/>
      <c r="C134" s="361"/>
      <c r="D134" s="375"/>
      <c r="E134" s="464"/>
      <c r="F134" s="465"/>
      <c r="G134" s="466"/>
      <c r="H134" s="375"/>
      <c r="I134" s="375"/>
      <c r="J134" s="375"/>
      <c r="K134" s="375"/>
      <c r="L134" s="17">
        <v>84.890799999999999</v>
      </c>
      <c r="M134" s="54">
        <v>126</v>
      </c>
      <c r="N134" s="235"/>
      <c r="O134" s="236"/>
      <c r="P134" s="160"/>
      <c r="Q134" s="160"/>
      <c r="R134" s="160"/>
      <c r="S134" s="160"/>
      <c r="T134" s="160"/>
      <c r="U134" s="160"/>
      <c r="V134" s="33"/>
      <c r="W134" s="33"/>
      <c r="X134" s="34"/>
    </row>
    <row r="135" spans="1:24" s="94" customFormat="1" ht="21.75" customHeight="1">
      <c r="A135" s="26"/>
      <c r="B135" s="361"/>
      <c r="C135" s="361"/>
      <c r="D135" s="375"/>
      <c r="E135" s="464"/>
      <c r="F135" s="465"/>
      <c r="G135" s="466"/>
      <c r="H135" s="375"/>
      <c r="I135" s="375"/>
      <c r="J135" s="375"/>
      <c r="K135" s="375"/>
      <c r="L135" s="17">
        <v>84.125900000000001</v>
      </c>
      <c r="M135" s="54">
        <v>183</v>
      </c>
      <c r="N135" s="235"/>
      <c r="O135" s="236"/>
      <c r="P135" s="160"/>
      <c r="Q135" s="160"/>
      <c r="R135" s="160"/>
      <c r="S135" s="160"/>
      <c r="T135" s="160"/>
      <c r="U135" s="160"/>
      <c r="V135" s="33"/>
      <c r="W135" s="33"/>
      <c r="X135" s="34"/>
    </row>
    <row r="136" spans="1:24" s="94" customFormat="1" ht="21.75" customHeight="1">
      <c r="A136" s="26"/>
      <c r="B136" s="361"/>
      <c r="C136" s="361"/>
      <c r="D136" s="375"/>
      <c r="E136" s="464"/>
      <c r="F136" s="465"/>
      <c r="G136" s="466"/>
      <c r="H136" s="375"/>
      <c r="I136" s="375"/>
      <c r="J136" s="375"/>
      <c r="K136" s="375"/>
      <c r="L136" s="17">
        <v>127.84950000000001</v>
      </c>
      <c r="M136" s="54">
        <v>374</v>
      </c>
      <c r="N136" s="235"/>
      <c r="O136" s="236"/>
      <c r="P136" s="160"/>
      <c r="Q136" s="160"/>
      <c r="R136" s="160"/>
      <c r="S136" s="160"/>
      <c r="T136" s="160"/>
      <c r="U136" s="160"/>
      <c r="V136" s="33"/>
      <c r="W136" s="33"/>
      <c r="X136" s="34"/>
    </row>
    <row r="137" spans="1:24" s="94" customFormat="1" ht="21.75" customHeight="1">
      <c r="A137" s="26"/>
      <c r="B137" s="361"/>
      <c r="C137" s="361"/>
      <c r="D137" s="375"/>
      <c r="E137" s="464"/>
      <c r="F137" s="465"/>
      <c r="G137" s="466"/>
      <c r="H137" s="375"/>
      <c r="I137" s="375"/>
      <c r="J137" s="375"/>
      <c r="K137" s="375"/>
      <c r="L137" s="17">
        <v>139.47479999999999</v>
      </c>
      <c r="M137" s="54">
        <v>6</v>
      </c>
      <c r="N137" s="235"/>
      <c r="O137" s="236"/>
      <c r="P137" s="160"/>
      <c r="Q137" s="160"/>
      <c r="R137" s="160"/>
      <c r="S137" s="160"/>
      <c r="T137" s="160"/>
      <c r="U137" s="160"/>
      <c r="V137" s="33"/>
      <c r="W137" s="33"/>
      <c r="X137" s="34"/>
    </row>
    <row r="138" spans="1:24" s="94" customFormat="1" ht="21.75" customHeight="1">
      <c r="A138" s="26"/>
      <c r="B138" s="361"/>
      <c r="C138" s="361"/>
      <c r="D138" s="375"/>
      <c r="E138" s="464"/>
      <c r="F138" s="465"/>
      <c r="G138" s="466"/>
      <c r="H138" s="375"/>
      <c r="I138" s="375"/>
      <c r="J138" s="375"/>
      <c r="K138" s="375"/>
      <c r="L138" s="17">
        <v>178.8663</v>
      </c>
      <c r="M138" s="54">
        <v>6</v>
      </c>
      <c r="N138" s="237"/>
      <c r="O138" s="238"/>
      <c r="P138" s="160"/>
      <c r="Q138" s="160"/>
      <c r="R138" s="160"/>
      <c r="S138" s="160"/>
      <c r="T138" s="160"/>
      <c r="U138" s="160"/>
      <c r="V138" s="33"/>
      <c r="W138" s="33"/>
      <c r="X138" s="34"/>
    </row>
    <row r="139" spans="1:24" s="94" customFormat="1" ht="21.75" customHeight="1">
      <c r="A139" s="26"/>
      <c r="B139" s="372"/>
      <c r="C139" s="372"/>
      <c r="D139" s="376"/>
      <c r="E139" s="467"/>
      <c r="F139" s="468"/>
      <c r="G139" s="469"/>
      <c r="H139" s="218" t="s">
        <v>383</v>
      </c>
      <c r="I139" s="219"/>
      <c r="J139" s="219"/>
      <c r="K139" s="219"/>
      <c r="L139" s="220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61"/>
      <c r="Q139" s="161"/>
      <c r="R139" s="161"/>
      <c r="S139" s="161"/>
      <c r="T139" s="161"/>
      <c r="U139" s="161"/>
      <c r="V139" s="33"/>
      <c r="W139" s="33"/>
      <c r="X139" s="34"/>
    </row>
    <row r="140" spans="1:24" s="31" customFormat="1" ht="24.95" customHeight="1">
      <c r="A140" s="27"/>
      <c r="B140" s="296" t="s">
        <v>17</v>
      </c>
      <c r="C140" s="297"/>
      <c r="D140" s="297"/>
      <c r="E140" s="297"/>
      <c r="F140" s="297"/>
      <c r="G140" s="297"/>
      <c r="H140" s="297"/>
      <c r="I140" s="297"/>
      <c r="J140" s="297"/>
      <c r="K140" s="297"/>
      <c r="L140" s="298"/>
      <c r="M140" s="98">
        <f>SUM(M41,M45,M52,M57,M63,M69,M80,M82,M90,M100,M110,M115,M119,M125,M139,M132)</f>
        <v>12603</v>
      </c>
      <c r="N140" s="98">
        <v>2238</v>
      </c>
      <c r="O140" s="98">
        <v>2166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07" t="s">
        <v>202</v>
      </c>
      <c r="C141" s="360" t="s">
        <v>203</v>
      </c>
      <c r="D141" s="402" t="s">
        <v>172</v>
      </c>
      <c r="E141" s="470" t="s">
        <v>40</v>
      </c>
      <c r="F141" s="471"/>
      <c r="G141" s="472"/>
      <c r="H141" s="489" t="s">
        <v>412</v>
      </c>
      <c r="I141" s="489" t="s">
        <v>413</v>
      </c>
      <c r="J141" s="491" t="s">
        <v>28</v>
      </c>
      <c r="K141" s="491" t="s">
        <v>490</v>
      </c>
      <c r="L141" s="128">
        <v>39</v>
      </c>
      <c r="M141" s="99">
        <v>134</v>
      </c>
      <c r="N141" s="99">
        <v>53</v>
      </c>
      <c r="O141" s="99">
        <v>53</v>
      </c>
      <c r="P141" s="168" t="s">
        <v>173</v>
      </c>
      <c r="Q141" s="168" t="s">
        <v>174</v>
      </c>
      <c r="R141" s="168" t="s">
        <v>175</v>
      </c>
      <c r="S141" s="173" t="s">
        <v>41</v>
      </c>
      <c r="T141" s="159"/>
      <c r="U141" s="173" t="s">
        <v>16</v>
      </c>
    </row>
    <row r="142" spans="1:24" s="94" customFormat="1" ht="21" customHeight="1">
      <c r="A142" s="11"/>
      <c r="B142" s="308"/>
      <c r="C142" s="361"/>
      <c r="D142" s="403"/>
      <c r="E142" s="473"/>
      <c r="F142" s="474"/>
      <c r="G142" s="475"/>
      <c r="H142" s="490"/>
      <c r="I142" s="490"/>
      <c r="J142" s="490"/>
      <c r="K142" s="490"/>
      <c r="L142" s="128">
        <v>49</v>
      </c>
      <c r="M142" s="99">
        <v>84</v>
      </c>
      <c r="N142" s="99">
        <v>7</v>
      </c>
      <c r="O142" s="99">
        <v>7</v>
      </c>
      <c r="P142" s="168"/>
      <c r="Q142" s="168"/>
      <c r="R142" s="168"/>
      <c r="S142" s="174"/>
      <c r="T142" s="160"/>
      <c r="U142" s="174"/>
    </row>
    <row r="143" spans="1:24" s="94" customFormat="1" ht="21" customHeight="1">
      <c r="A143" s="11"/>
      <c r="B143" s="308"/>
      <c r="C143" s="361"/>
      <c r="D143" s="404"/>
      <c r="E143" s="476"/>
      <c r="F143" s="477"/>
      <c r="G143" s="478"/>
      <c r="H143" s="492" t="s">
        <v>414</v>
      </c>
      <c r="I143" s="493"/>
      <c r="J143" s="493"/>
      <c r="K143" s="493"/>
      <c r="L143" s="493"/>
      <c r="M143" s="59">
        <v>218</v>
      </c>
      <c r="N143" s="59">
        <f>SUM(N141:N142)</f>
        <v>60</v>
      </c>
      <c r="O143" s="59">
        <f>SUM(O141:O142)</f>
        <v>60</v>
      </c>
      <c r="P143" s="168"/>
      <c r="Q143" s="168"/>
      <c r="R143" s="168"/>
      <c r="S143" s="175"/>
      <c r="T143" s="161"/>
      <c r="U143" s="175"/>
    </row>
    <row r="144" spans="1:24" s="94" customFormat="1" ht="21" customHeight="1">
      <c r="A144" s="11"/>
      <c r="B144" s="308"/>
      <c r="C144" s="361"/>
      <c r="D144" s="401" t="s">
        <v>39</v>
      </c>
      <c r="E144" s="405" t="s">
        <v>176</v>
      </c>
      <c r="F144" s="406"/>
      <c r="G144" s="406"/>
      <c r="H144" s="405" t="s">
        <v>415</v>
      </c>
      <c r="I144" s="405" t="s">
        <v>416</v>
      </c>
      <c r="J144" s="406" t="s">
        <v>28</v>
      </c>
      <c r="K144" s="406" t="s">
        <v>387</v>
      </c>
      <c r="L144" s="123">
        <v>49</v>
      </c>
      <c r="M144" s="100">
        <v>171</v>
      </c>
      <c r="N144" s="100">
        <v>0</v>
      </c>
      <c r="O144" s="100">
        <v>0</v>
      </c>
      <c r="P144" s="168" t="s">
        <v>177</v>
      </c>
      <c r="Q144" s="168" t="s">
        <v>178</v>
      </c>
      <c r="R144" s="168" t="s">
        <v>179</v>
      </c>
      <c r="S144" s="173" t="s">
        <v>41</v>
      </c>
      <c r="T144" s="159"/>
      <c r="U144" s="173" t="s">
        <v>16</v>
      </c>
    </row>
    <row r="145" spans="1:21" s="94" customFormat="1" ht="21" customHeight="1">
      <c r="A145" s="11"/>
      <c r="B145" s="308"/>
      <c r="C145" s="361"/>
      <c r="D145" s="401"/>
      <c r="E145" s="406"/>
      <c r="F145" s="406"/>
      <c r="G145" s="406"/>
      <c r="H145" s="406"/>
      <c r="I145" s="406"/>
      <c r="J145" s="406"/>
      <c r="K145" s="406"/>
      <c r="L145" s="123">
        <v>59</v>
      </c>
      <c r="M145" s="100">
        <v>368</v>
      </c>
      <c r="N145" s="100">
        <v>0</v>
      </c>
      <c r="O145" s="100">
        <v>0</v>
      </c>
      <c r="P145" s="168"/>
      <c r="Q145" s="168"/>
      <c r="R145" s="168"/>
      <c r="S145" s="369"/>
      <c r="T145" s="160"/>
      <c r="U145" s="174"/>
    </row>
    <row r="146" spans="1:21" s="94" customFormat="1" ht="21" customHeight="1">
      <c r="A146" s="11"/>
      <c r="B146" s="308"/>
      <c r="C146" s="361"/>
      <c r="D146" s="401"/>
      <c r="E146" s="406"/>
      <c r="F146" s="406"/>
      <c r="G146" s="406"/>
      <c r="H146" s="406"/>
      <c r="I146" s="406"/>
      <c r="J146" s="406"/>
      <c r="K146" s="406"/>
      <c r="L146" s="123">
        <v>74</v>
      </c>
      <c r="M146" s="100">
        <v>120</v>
      </c>
      <c r="N146" s="100">
        <v>0</v>
      </c>
      <c r="O146" s="100">
        <v>0</v>
      </c>
      <c r="P146" s="168"/>
      <c r="Q146" s="168"/>
      <c r="R146" s="168"/>
      <c r="S146" s="369"/>
      <c r="T146" s="160"/>
      <c r="U146" s="174"/>
    </row>
    <row r="147" spans="1:21" s="94" customFormat="1" ht="21" customHeight="1">
      <c r="A147" s="11"/>
      <c r="B147" s="308"/>
      <c r="C147" s="361"/>
      <c r="D147" s="401"/>
      <c r="E147" s="406"/>
      <c r="F147" s="406"/>
      <c r="G147" s="406"/>
      <c r="H147" s="494" t="s">
        <v>414</v>
      </c>
      <c r="I147" s="495"/>
      <c r="J147" s="495"/>
      <c r="K147" s="495"/>
      <c r="L147" s="495"/>
      <c r="M147" s="60">
        <v>659</v>
      </c>
      <c r="N147" s="60">
        <f>SUM(N144:N146)</f>
        <v>0</v>
      </c>
      <c r="O147" s="60">
        <f>SUM(O144:O146)</f>
        <v>0</v>
      </c>
      <c r="P147" s="168"/>
      <c r="Q147" s="168"/>
      <c r="R147" s="168"/>
      <c r="S147" s="370"/>
      <c r="T147" s="161"/>
      <c r="U147" s="175"/>
    </row>
    <row r="148" spans="1:21" s="94" customFormat="1" ht="21" customHeight="1">
      <c r="A148" s="11"/>
      <c r="B148" s="308"/>
      <c r="C148" s="361"/>
      <c r="D148" s="389" t="s">
        <v>180</v>
      </c>
      <c r="E148" s="399" t="s">
        <v>181</v>
      </c>
      <c r="F148" s="400"/>
      <c r="G148" s="400"/>
      <c r="H148" s="400" t="s">
        <v>417</v>
      </c>
      <c r="I148" s="399" t="s">
        <v>418</v>
      </c>
      <c r="J148" s="400" t="s">
        <v>28</v>
      </c>
      <c r="K148" s="400" t="s">
        <v>387</v>
      </c>
      <c r="L148" s="124">
        <v>71</v>
      </c>
      <c r="M148" s="101">
        <v>6</v>
      </c>
      <c r="N148" s="101">
        <v>0</v>
      </c>
      <c r="O148" s="101">
        <v>0</v>
      </c>
      <c r="P148" s="168" t="s">
        <v>182</v>
      </c>
      <c r="Q148" s="168" t="s">
        <v>183</v>
      </c>
      <c r="R148" s="168" t="s">
        <v>184</v>
      </c>
      <c r="S148" s="176" t="s">
        <v>41</v>
      </c>
      <c r="T148" s="159"/>
      <c r="U148" s="176" t="s">
        <v>16</v>
      </c>
    </row>
    <row r="149" spans="1:21" s="94" customFormat="1" ht="21" customHeight="1">
      <c r="A149" s="11"/>
      <c r="B149" s="308"/>
      <c r="C149" s="361"/>
      <c r="D149" s="398"/>
      <c r="E149" s="379"/>
      <c r="F149" s="379"/>
      <c r="G149" s="379"/>
      <c r="H149" s="379"/>
      <c r="I149" s="379"/>
      <c r="J149" s="379"/>
      <c r="K149" s="379"/>
      <c r="L149" s="126">
        <v>75</v>
      </c>
      <c r="M149" s="77">
        <v>24</v>
      </c>
      <c r="N149" s="77">
        <v>1</v>
      </c>
      <c r="O149" s="77">
        <v>1</v>
      </c>
      <c r="P149" s="168"/>
      <c r="Q149" s="168"/>
      <c r="R149" s="168"/>
      <c r="S149" s="176"/>
      <c r="T149" s="160"/>
      <c r="U149" s="176"/>
    </row>
    <row r="150" spans="1:21" s="94" customFormat="1" ht="21" customHeight="1">
      <c r="A150" s="11"/>
      <c r="B150" s="308"/>
      <c r="C150" s="361"/>
      <c r="D150" s="398"/>
      <c r="E150" s="379"/>
      <c r="F150" s="379"/>
      <c r="G150" s="379"/>
      <c r="H150" s="379"/>
      <c r="I150" s="379"/>
      <c r="J150" s="379"/>
      <c r="K150" s="379"/>
      <c r="L150" s="126">
        <v>84</v>
      </c>
      <c r="M150" s="77">
        <v>24</v>
      </c>
      <c r="N150" s="77">
        <v>0</v>
      </c>
      <c r="O150" s="77">
        <v>0</v>
      </c>
      <c r="P150" s="168"/>
      <c r="Q150" s="168"/>
      <c r="R150" s="168"/>
      <c r="S150" s="176"/>
      <c r="T150" s="160"/>
      <c r="U150" s="176"/>
    </row>
    <row r="151" spans="1:21" s="94" customFormat="1" ht="21" customHeight="1">
      <c r="A151" s="11"/>
      <c r="B151" s="308"/>
      <c r="C151" s="361"/>
      <c r="D151" s="398"/>
      <c r="E151" s="379"/>
      <c r="F151" s="379"/>
      <c r="G151" s="379"/>
      <c r="H151" s="408" t="s">
        <v>414</v>
      </c>
      <c r="I151" s="409"/>
      <c r="J151" s="409"/>
      <c r="K151" s="409"/>
      <c r="L151" s="409"/>
      <c r="M151" s="61">
        <v>54</v>
      </c>
      <c r="N151" s="61">
        <f>SUM(N148:N150)</f>
        <v>1</v>
      </c>
      <c r="O151" s="61">
        <f>SUM(O148:O150)</f>
        <v>1</v>
      </c>
      <c r="P151" s="169"/>
      <c r="Q151" s="169"/>
      <c r="R151" s="169"/>
      <c r="S151" s="177"/>
      <c r="T151" s="161"/>
      <c r="U151" s="177"/>
    </row>
    <row r="152" spans="1:21" s="94" customFormat="1" ht="21" customHeight="1">
      <c r="A152" s="11"/>
      <c r="B152" s="308"/>
      <c r="C152" s="361"/>
      <c r="D152" s="479" t="s">
        <v>245</v>
      </c>
      <c r="E152" s="381" t="s">
        <v>241</v>
      </c>
      <c r="F152" s="390"/>
      <c r="G152" s="391"/>
      <c r="H152" s="496" t="s">
        <v>419</v>
      </c>
      <c r="I152" s="497" t="s">
        <v>420</v>
      </c>
      <c r="J152" s="496" t="s">
        <v>28</v>
      </c>
      <c r="K152" s="496" t="s">
        <v>387</v>
      </c>
      <c r="L152" s="124">
        <v>84</v>
      </c>
      <c r="M152" s="86">
        <v>220</v>
      </c>
      <c r="N152" s="259" t="s">
        <v>373</v>
      </c>
      <c r="O152" s="260"/>
      <c r="P152" s="165" t="s">
        <v>242</v>
      </c>
      <c r="Q152" s="165" t="s">
        <v>243</v>
      </c>
      <c r="R152" s="165" t="s">
        <v>244</v>
      </c>
      <c r="S152" s="162" t="s">
        <v>41</v>
      </c>
      <c r="T152" s="159"/>
      <c r="U152" s="162" t="s">
        <v>16</v>
      </c>
    </row>
    <row r="153" spans="1:21" s="94" customFormat="1" ht="21" customHeight="1">
      <c r="A153" s="11"/>
      <c r="B153" s="308"/>
      <c r="C153" s="361"/>
      <c r="D153" s="480"/>
      <c r="E153" s="392"/>
      <c r="F153" s="393"/>
      <c r="G153" s="394"/>
      <c r="H153" s="400"/>
      <c r="I153" s="399"/>
      <c r="J153" s="400"/>
      <c r="K153" s="400"/>
      <c r="L153" s="126">
        <v>110</v>
      </c>
      <c r="M153" s="86">
        <v>10</v>
      </c>
      <c r="N153" s="261"/>
      <c r="O153" s="262"/>
      <c r="P153" s="166"/>
      <c r="Q153" s="166"/>
      <c r="R153" s="166"/>
      <c r="S153" s="163"/>
      <c r="T153" s="160"/>
      <c r="U153" s="163"/>
    </row>
    <row r="154" spans="1:21" s="94" customFormat="1" ht="21" customHeight="1">
      <c r="A154" s="11"/>
      <c r="B154" s="308"/>
      <c r="C154" s="361"/>
      <c r="D154" s="481"/>
      <c r="E154" s="395"/>
      <c r="F154" s="396"/>
      <c r="G154" s="397"/>
      <c r="H154" s="408" t="s">
        <v>414</v>
      </c>
      <c r="I154" s="409"/>
      <c r="J154" s="409"/>
      <c r="K154" s="409"/>
      <c r="L154" s="410"/>
      <c r="M154" s="85">
        <v>230</v>
      </c>
      <c r="N154" s="60">
        <f>SUM(N152:N153)</f>
        <v>0</v>
      </c>
      <c r="O154" s="60">
        <f>SUM(O152:O153)</f>
        <v>0</v>
      </c>
      <c r="P154" s="167"/>
      <c r="Q154" s="167"/>
      <c r="R154" s="167"/>
      <c r="S154" s="164"/>
      <c r="T154" s="161"/>
      <c r="U154" s="164"/>
    </row>
    <row r="155" spans="1:21" s="94" customFormat="1" ht="21" customHeight="1">
      <c r="A155" s="11"/>
      <c r="B155" s="308"/>
      <c r="C155" s="361"/>
      <c r="D155" s="383" t="s">
        <v>38</v>
      </c>
      <c r="E155" s="381" t="s">
        <v>171</v>
      </c>
      <c r="F155" s="382"/>
      <c r="G155" s="383"/>
      <c r="H155" s="414" t="s">
        <v>421</v>
      </c>
      <c r="I155" s="411" t="s">
        <v>422</v>
      </c>
      <c r="J155" s="414" t="s">
        <v>16</v>
      </c>
      <c r="K155" s="414" t="s">
        <v>382</v>
      </c>
      <c r="L155" s="129">
        <v>59</v>
      </c>
      <c r="M155" s="62">
        <v>281</v>
      </c>
      <c r="N155" s="62">
        <v>109</v>
      </c>
      <c r="O155" s="62">
        <v>109</v>
      </c>
      <c r="P155" s="165" t="s">
        <v>185</v>
      </c>
      <c r="Q155" s="165" t="s">
        <v>186</v>
      </c>
      <c r="R155" s="165" t="s">
        <v>187</v>
      </c>
      <c r="S155" s="162" t="s">
        <v>53</v>
      </c>
      <c r="T155" s="159"/>
      <c r="U155" s="162" t="s">
        <v>16</v>
      </c>
    </row>
    <row r="156" spans="1:21" s="94" customFormat="1" ht="21" customHeight="1">
      <c r="A156" s="11"/>
      <c r="B156" s="308"/>
      <c r="C156" s="361"/>
      <c r="D156" s="386"/>
      <c r="E156" s="384"/>
      <c r="F156" s="385"/>
      <c r="G156" s="386"/>
      <c r="H156" s="412"/>
      <c r="I156" s="412"/>
      <c r="J156" s="412"/>
      <c r="K156" s="412"/>
      <c r="L156" s="129">
        <v>63</v>
      </c>
      <c r="M156" s="62">
        <v>133</v>
      </c>
      <c r="N156" s="62">
        <v>36</v>
      </c>
      <c r="O156" s="62">
        <v>36</v>
      </c>
      <c r="P156" s="166"/>
      <c r="Q156" s="166"/>
      <c r="R156" s="166"/>
      <c r="S156" s="163"/>
      <c r="T156" s="160"/>
      <c r="U156" s="163"/>
    </row>
    <row r="157" spans="1:21" s="94" customFormat="1" ht="21" customHeight="1">
      <c r="A157" s="11"/>
      <c r="B157" s="308"/>
      <c r="C157" s="361"/>
      <c r="D157" s="386"/>
      <c r="E157" s="384"/>
      <c r="F157" s="385"/>
      <c r="G157" s="386"/>
      <c r="H157" s="413"/>
      <c r="I157" s="413"/>
      <c r="J157" s="413"/>
      <c r="K157" s="413"/>
      <c r="L157" s="129">
        <v>84</v>
      </c>
      <c r="M157" s="62">
        <v>120</v>
      </c>
      <c r="N157" s="62">
        <v>14</v>
      </c>
      <c r="O157" s="62">
        <v>14</v>
      </c>
      <c r="P157" s="166"/>
      <c r="Q157" s="166"/>
      <c r="R157" s="166"/>
      <c r="S157" s="163"/>
      <c r="T157" s="160"/>
      <c r="U157" s="163"/>
    </row>
    <row r="158" spans="1:21" s="94" customFormat="1" ht="21" customHeight="1">
      <c r="A158" s="11"/>
      <c r="B158" s="308"/>
      <c r="C158" s="361"/>
      <c r="D158" s="389"/>
      <c r="E158" s="387"/>
      <c r="F158" s="388"/>
      <c r="G158" s="389"/>
      <c r="H158" s="408" t="s">
        <v>423</v>
      </c>
      <c r="I158" s="409"/>
      <c r="J158" s="409"/>
      <c r="K158" s="409"/>
      <c r="L158" s="410"/>
      <c r="M158" s="63">
        <f>SUM(M155:M157)</f>
        <v>534</v>
      </c>
      <c r="N158" s="63">
        <f>SUM(N155:N157)</f>
        <v>159</v>
      </c>
      <c r="O158" s="63">
        <f>SUM(O155:O157)</f>
        <v>159</v>
      </c>
      <c r="P158" s="167"/>
      <c r="Q158" s="167"/>
      <c r="R158" s="167"/>
      <c r="S158" s="164"/>
      <c r="T158" s="161"/>
      <c r="U158" s="164"/>
    </row>
    <row r="159" spans="1:21" s="94" customFormat="1" ht="21" customHeight="1">
      <c r="A159" s="11"/>
      <c r="B159" s="308"/>
      <c r="C159" s="361"/>
      <c r="D159" s="383" t="s">
        <v>162</v>
      </c>
      <c r="E159" s="381" t="s">
        <v>163</v>
      </c>
      <c r="F159" s="382"/>
      <c r="G159" s="383"/>
      <c r="H159" s="411" t="s">
        <v>424</v>
      </c>
      <c r="I159" s="411" t="s">
        <v>425</v>
      </c>
      <c r="J159" s="414" t="s">
        <v>16</v>
      </c>
      <c r="K159" s="414" t="s">
        <v>382</v>
      </c>
      <c r="L159" s="130">
        <v>59</v>
      </c>
      <c r="M159" s="62">
        <v>179</v>
      </c>
      <c r="N159" s="62">
        <v>0</v>
      </c>
      <c r="O159" s="62">
        <v>0</v>
      </c>
      <c r="P159" s="165" t="s">
        <v>188</v>
      </c>
      <c r="Q159" s="165" t="s">
        <v>189</v>
      </c>
      <c r="R159" s="165" t="s">
        <v>190</v>
      </c>
      <c r="S159" s="162" t="s">
        <v>53</v>
      </c>
      <c r="T159" s="159"/>
      <c r="U159" s="162" t="s">
        <v>16</v>
      </c>
    </row>
    <row r="160" spans="1:21" s="94" customFormat="1" ht="21" customHeight="1">
      <c r="A160" s="11"/>
      <c r="B160" s="308"/>
      <c r="C160" s="361"/>
      <c r="D160" s="386"/>
      <c r="E160" s="384"/>
      <c r="F160" s="385"/>
      <c r="G160" s="386"/>
      <c r="H160" s="413"/>
      <c r="I160" s="413"/>
      <c r="J160" s="413"/>
      <c r="K160" s="413"/>
      <c r="L160" s="130">
        <v>84</v>
      </c>
      <c r="M160" s="62">
        <v>158</v>
      </c>
      <c r="N160" s="62">
        <v>0</v>
      </c>
      <c r="O160" s="62">
        <v>0</v>
      </c>
      <c r="P160" s="166"/>
      <c r="Q160" s="166"/>
      <c r="R160" s="166"/>
      <c r="S160" s="163"/>
      <c r="T160" s="160"/>
      <c r="U160" s="163"/>
    </row>
    <row r="161" spans="1:21" s="94" customFormat="1" ht="21" customHeight="1">
      <c r="A161" s="11"/>
      <c r="B161" s="308"/>
      <c r="C161" s="361"/>
      <c r="D161" s="389"/>
      <c r="E161" s="387"/>
      <c r="F161" s="388"/>
      <c r="G161" s="389"/>
      <c r="H161" s="408" t="s">
        <v>423</v>
      </c>
      <c r="I161" s="409"/>
      <c r="J161" s="409"/>
      <c r="K161" s="409"/>
      <c r="L161" s="410"/>
      <c r="M161" s="63">
        <v>337</v>
      </c>
      <c r="N161" s="63">
        <f>SUM(N159:N160)</f>
        <v>0</v>
      </c>
      <c r="O161" s="63">
        <f>SUM(O159:O160)</f>
        <v>0</v>
      </c>
      <c r="P161" s="167"/>
      <c r="Q161" s="167"/>
      <c r="R161" s="167"/>
      <c r="S161" s="164"/>
      <c r="T161" s="161"/>
      <c r="U161" s="164"/>
    </row>
    <row r="162" spans="1:21" s="94" customFormat="1" ht="21" customHeight="1">
      <c r="A162" s="11"/>
      <c r="B162" s="308"/>
      <c r="C162" s="361"/>
      <c r="D162" s="383" t="s">
        <v>159</v>
      </c>
      <c r="E162" s="381" t="s">
        <v>261</v>
      </c>
      <c r="F162" s="390"/>
      <c r="G162" s="391"/>
      <c r="H162" s="414" t="s">
        <v>426</v>
      </c>
      <c r="I162" s="414" t="s">
        <v>426</v>
      </c>
      <c r="J162" s="414" t="s">
        <v>28</v>
      </c>
      <c r="K162" s="414" t="s">
        <v>387</v>
      </c>
      <c r="L162" s="130">
        <v>59</v>
      </c>
      <c r="M162" s="62">
        <v>88</v>
      </c>
      <c r="N162" s="187" t="s">
        <v>373</v>
      </c>
      <c r="O162" s="188"/>
      <c r="P162" s="165" t="s">
        <v>191</v>
      </c>
      <c r="Q162" s="165" t="s">
        <v>192</v>
      </c>
      <c r="R162" s="165" t="s">
        <v>277</v>
      </c>
      <c r="S162" s="162" t="s">
        <v>41</v>
      </c>
      <c r="T162" s="159"/>
      <c r="U162" s="162" t="s">
        <v>16</v>
      </c>
    </row>
    <row r="163" spans="1:21" s="94" customFormat="1" ht="21" customHeight="1">
      <c r="A163" s="11"/>
      <c r="B163" s="308"/>
      <c r="C163" s="361"/>
      <c r="D163" s="386"/>
      <c r="E163" s="392"/>
      <c r="F163" s="393"/>
      <c r="G163" s="394"/>
      <c r="H163" s="413"/>
      <c r="I163" s="413"/>
      <c r="J163" s="413"/>
      <c r="K163" s="413"/>
      <c r="L163" s="130">
        <v>84</v>
      </c>
      <c r="M163" s="62">
        <v>461</v>
      </c>
      <c r="N163" s="189"/>
      <c r="O163" s="190"/>
      <c r="P163" s="166"/>
      <c r="Q163" s="166"/>
      <c r="R163" s="166"/>
      <c r="S163" s="163"/>
      <c r="T163" s="160"/>
      <c r="U163" s="163"/>
    </row>
    <row r="164" spans="1:21" s="94" customFormat="1" ht="21" customHeight="1">
      <c r="A164" s="11"/>
      <c r="B164" s="308"/>
      <c r="C164" s="361"/>
      <c r="D164" s="389"/>
      <c r="E164" s="395"/>
      <c r="F164" s="396"/>
      <c r="G164" s="397"/>
      <c r="H164" s="408" t="s">
        <v>423</v>
      </c>
      <c r="I164" s="409"/>
      <c r="J164" s="409"/>
      <c r="K164" s="409"/>
      <c r="L164" s="410"/>
      <c r="M164" s="63">
        <f>SUM(M162:M163)</f>
        <v>549</v>
      </c>
      <c r="N164" s="63">
        <f>SUM(N162:N163)</f>
        <v>0</v>
      </c>
      <c r="O164" s="63">
        <f>SUM(O162:O163)</f>
        <v>0</v>
      </c>
      <c r="P164" s="167"/>
      <c r="Q164" s="167"/>
      <c r="R164" s="167"/>
      <c r="S164" s="164"/>
      <c r="T164" s="161"/>
      <c r="U164" s="164"/>
    </row>
    <row r="165" spans="1:21" s="94" customFormat="1" ht="21" customHeight="1">
      <c r="A165" s="11"/>
      <c r="B165" s="308"/>
      <c r="C165" s="361"/>
      <c r="D165" s="383" t="s">
        <v>159</v>
      </c>
      <c r="E165" s="381" t="s">
        <v>193</v>
      </c>
      <c r="F165" s="382"/>
      <c r="G165" s="383"/>
      <c r="H165" s="414" t="s">
        <v>427</v>
      </c>
      <c r="I165" s="414" t="s">
        <v>427</v>
      </c>
      <c r="J165" s="414" t="s">
        <v>16</v>
      </c>
      <c r="K165" s="414" t="s">
        <v>382</v>
      </c>
      <c r="L165" s="130">
        <v>74</v>
      </c>
      <c r="M165" s="62">
        <v>267</v>
      </c>
      <c r="N165" s="62">
        <v>1</v>
      </c>
      <c r="O165" s="62">
        <v>1</v>
      </c>
      <c r="P165" s="165" t="s">
        <v>194</v>
      </c>
      <c r="Q165" s="165" t="s">
        <v>195</v>
      </c>
      <c r="R165" s="165" t="s">
        <v>277</v>
      </c>
      <c r="S165" s="162" t="s">
        <v>41</v>
      </c>
      <c r="T165" s="159"/>
      <c r="U165" s="162" t="s">
        <v>16</v>
      </c>
    </row>
    <row r="166" spans="1:21" s="94" customFormat="1" ht="21" customHeight="1">
      <c r="A166" s="11"/>
      <c r="B166" s="308"/>
      <c r="C166" s="361"/>
      <c r="D166" s="386"/>
      <c r="E166" s="384"/>
      <c r="F166" s="385"/>
      <c r="G166" s="386"/>
      <c r="H166" s="413"/>
      <c r="I166" s="413"/>
      <c r="J166" s="413"/>
      <c r="K166" s="413"/>
      <c r="L166" s="130">
        <v>84</v>
      </c>
      <c r="M166" s="62">
        <v>833</v>
      </c>
      <c r="N166" s="62">
        <v>6</v>
      </c>
      <c r="O166" s="62">
        <v>6</v>
      </c>
      <c r="P166" s="166"/>
      <c r="Q166" s="166"/>
      <c r="R166" s="166"/>
      <c r="S166" s="163"/>
      <c r="T166" s="160"/>
      <c r="U166" s="163"/>
    </row>
    <row r="167" spans="1:21" s="94" customFormat="1" ht="21" customHeight="1">
      <c r="A167" s="11"/>
      <c r="B167" s="308"/>
      <c r="C167" s="361"/>
      <c r="D167" s="386"/>
      <c r="E167" s="387"/>
      <c r="F167" s="388"/>
      <c r="G167" s="389"/>
      <c r="H167" s="408" t="s">
        <v>423</v>
      </c>
      <c r="I167" s="409"/>
      <c r="J167" s="409"/>
      <c r="K167" s="409"/>
      <c r="L167" s="410"/>
      <c r="M167" s="63">
        <f>SUM(M165:M166)</f>
        <v>1100</v>
      </c>
      <c r="N167" s="63">
        <f>SUM(N165:N166)</f>
        <v>7</v>
      </c>
      <c r="O167" s="63">
        <f>SUM(O165:O166)</f>
        <v>7</v>
      </c>
      <c r="P167" s="167"/>
      <c r="Q167" s="167"/>
      <c r="R167" s="167"/>
      <c r="S167" s="164"/>
      <c r="T167" s="161"/>
      <c r="U167" s="164"/>
    </row>
    <row r="168" spans="1:21" s="94" customFormat="1" ht="21" customHeight="1">
      <c r="A168" s="11"/>
      <c r="B168" s="308"/>
      <c r="C168" s="361"/>
      <c r="D168" s="386"/>
      <c r="E168" s="381" t="s">
        <v>196</v>
      </c>
      <c r="F168" s="382"/>
      <c r="G168" s="383"/>
      <c r="H168" s="414" t="s">
        <v>427</v>
      </c>
      <c r="I168" s="414" t="s">
        <v>427</v>
      </c>
      <c r="J168" s="414" t="s">
        <v>16</v>
      </c>
      <c r="K168" s="414" t="s">
        <v>382</v>
      </c>
      <c r="L168" s="130">
        <v>74</v>
      </c>
      <c r="M168" s="62">
        <v>100</v>
      </c>
      <c r="N168" s="62">
        <v>1</v>
      </c>
      <c r="O168" s="62">
        <v>1</v>
      </c>
      <c r="P168" s="165" t="s">
        <v>194</v>
      </c>
      <c r="Q168" s="165" t="s">
        <v>195</v>
      </c>
      <c r="R168" s="165" t="s">
        <v>276</v>
      </c>
      <c r="S168" s="162" t="s">
        <v>41</v>
      </c>
      <c r="T168" s="159"/>
      <c r="U168" s="162" t="s">
        <v>16</v>
      </c>
    </row>
    <row r="169" spans="1:21" s="94" customFormat="1" ht="21" customHeight="1">
      <c r="A169" s="11"/>
      <c r="B169" s="308"/>
      <c r="C169" s="361"/>
      <c r="D169" s="386"/>
      <c r="E169" s="384"/>
      <c r="F169" s="385"/>
      <c r="G169" s="386"/>
      <c r="H169" s="413"/>
      <c r="I169" s="413"/>
      <c r="J169" s="413"/>
      <c r="K169" s="413"/>
      <c r="L169" s="130">
        <v>84</v>
      </c>
      <c r="M169" s="62">
        <v>290</v>
      </c>
      <c r="N169" s="62">
        <v>5</v>
      </c>
      <c r="O169" s="62">
        <v>5</v>
      </c>
      <c r="P169" s="166"/>
      <c r="Q169" s="166"/>
      <c r="R169" s="166"/>
      <c r="S169" s="163"/>
      <c r="T169" s="160"/>
      <c r="U169" s="163"/>
    </row>
    <row r="170" spans="1:21" s="94" customFormat="1" ht="21" customHeight="1">
      <c r="A170" s="11"/>
      <c r="B170" s="308"/>
      <c r="C170" s="361"/>
      <c r="D170" s="386"/>
      <c r="E170" s="387"/>
      <c r="F170" s="388"/>
      <c r="G170" s="389"/>
      <c r="H170" s="408" t="s">
        <v>423</v>
      </c>
      <c r="I170" s="409"/>
      <c r="J170" s="409"/>
      <c r="K170" s="409"/>
      <c r="L170" s="410"/>
      <c r="M170" s="63">
        <f>SUM(M168:M169)</f>
        <v>390</v>
      </c>
      <c r="N170" s="63">
        <f>SUM(N168:N169)</f>
        <v>6</v>
      </c>
      <c r="O170" s="63">
        <f>SUM(O168:O169)</f>
        <v>6</v>
      </c>
      <c r="P170" s="166"/>
      <c r="Q170" s="166"/>
      <c r="R170" s="166"/>
      <c r="S170" s="163"/>
      <c r="T170" s="160"/>
      <c r="U170" s="163"/>
    </row>
    <row r="171" spans="1:21" s="94" customFormat="1" ht="21" customHeight="1">
      <c r="A171" s="11"/>
      <c r="B171" s="308"/>
      <c r="C171" s="361"/>
      <c r="D171" s="383" t="s">
        <v>160</v>
      </c>
      <c r="E171" s="381" t="s">
        <v>161</v>
      </c>
      <c r="F171" s="382"/>
      <c r="G171" s="383"/>
      <c r="H171" s="411" t="s">
        <v>428</v>
      </c>
      <c r="I171" s="411" t="s">
        <v>429</v>
      </c>
      <c r="J171" s="414" t="s">
        <v>16</v>
      </c>
      <c r="K171" s="414" t="s">
        <v>382</v>
      </c>
      <c r="L171" s="130">
        <v>84</v>
      </c>
      <c r="M171" s="62">
        <v>392</v>
      </c>
      <c r="N171" s="62">
        <v>0</v>
      </c>
      <c r="O171" s="62">
        <v>0</v>
      </c>
      <c r="P171" s="165" t="s">
        <v>197</v>
      </c>
      <c r="Q171" s="165" t="s">
        <v>198</v>
      </c>
      <c r="R171" s="165" t="s">
        <v>190</v>
      </c>
      <c r="S171" s="162" t="s">
        <v>41</v>
      </c>
      <c r="T171" s="159"/>
      <c r="U171" s="162" t="s">
        <v>16</v>
      </c>
    </row>
    <row r="172" spans="1:21" s="94" customFormat="1" ht="21" customHeight="1">
      <c r="A172" s="11"/>
      <c r="B172" s="308"/>
      <c r="C172" s="361"/>
      <c r="D172" s="386"/>
      <c r="E172" s="384"/>
      <c r="F172" s="385"/>
      <c r="G172" s="386"/>
      <c r="H172" s="412"/>
      <c r="I172" s="412"/>
      <c r="J172" s="412"/>
      <c r="K172" s="412"/>
      <c r="L172" s="130">
        <v>106</v>
      </c>
      <c r="M172" s="62">
        <v>96</v>
      </c>
      <c r="N172" s="62">
        <v>0</v>
      </c>
      <c r="O172" s="62">
        <v>0</v>
      </c>
      <c r="P172" s="166"/>
      <c r="Q172" s="166"/>
      <c r="R172" s="166"/>
      <c r="S172" s="163"/>
      <c r="T172" s="160"/>
      <c r="U172" s="163"/>
    </row>
    <row r="173" spans="1:21" s="94" customFormat="1" ht="21" customHeight="1">
      <c r="A173" s="11"/>
      <c r="B173" s="308"/>
      <c r="C173" s="361"/>
      <c r="D173" s="386"/>
      <c r="E173" s="384"/>
      <c r="F173" s="385"/>
      <c r="G173" s="386"/>
      <c r="H173" s="412"/>
      <c r="I173" s="412"/>
      <c r="J173" s="412"/>
      <c r="K173" s="412"/>
      <c r="L173" s="130">
        <v>129</v>
      </c>
      <c r="M173" s="62">
        <v>4</v>
      </c>
      <c r="N173" s="62">
        <v>0</v>
      </c>
      <c r="O173" s="62">
        <v>0</v>
      </c>
      <c r="P173" s="166"/>
      <c r="Q173" s="166"/>
      <c r="R173" s="166"/>
      <c r="S173" s="163"/>
      <c r="T173" s="160"/>
      <c r="U173" s="163"/>
    </row>
    <row r="174" spans="1:21" s="94" customFormat="1" ht="21" customHeight="1">
      <c r="A174" s="11"/>
      <c r="B174" s="308"/>
      <c r="C174" s="361"/>
      <c r="D174" s="386"/>
      <c r="E174" s="384"/>
      <c r="F174" s="385"/>
      <c r="G174" s="386"/>
      <c r="H174" s="413"/>
      <c r="I174" s="413"/>
      <c r="J174" s="413"/>
      <c r="K174" s="413"/>
      <c r="L174" s="130">
        <v>141</v>
      </c>
      <c r="M174" s="62">
        <v>2</v>
      </c>
      <c r="N174" s="62">
        <v>0</v>
      </c>
      <c r="O174" s="62">
        <v>0</v>
      </c>
      <c r="P174" s="166"/>
      <c r="Q174" s="166"/>
      <c r="R174" s="166"/>
      <c r="S174" s="163"/>
      <c r="T174" s="160"/>
      <c r="U174" s="163"/>
    </row>
    <row r="175" spans="1:21" s="94" customFormat="1" ht="21" customHeight="1">
      <c r="A175" s="11"/>
      <c r="B175" s="308"/>
      <c r="C175" s="361"/>
      <c r="D175" s="389"/>
      <c r="E175" s="387"/>
      <c r="F175" s="388"/>
      <c r="G175" s="389"/>
      <c r="H175" s="408" t="s">
        <v>423</v>
      </c>
      <c r="I175" s="409"/>
      <c r="J175" s="409"/>
      <c r="K175" s="409"/>
      <c r="L175" s="410"/>
      <c r="M175" s="63">
        <v>494</v>
      </c>
      <c r="N175" s="63">
        <f>SUM(N171:N174)</f>
        <v>0</v>
      </c>
      <c r="O175" s="63">
        <f>SUM(O171:O174)</f>
        <v>0</v>
      </c>
      <c r="P175" s="167"/>
      <c r="Q175" s="167"/>
      <c r="R175" s="167"/>
      <c r="S175" s="164"/>
      <c r="T175" s="161"/>
      <c r="U175" s="164"/>
    </row>
    <row r="176" spans="1:21" s="31" customFormat="1" ht="21" customHeight="1">
      <c r="A176" s="11"/>
      <c r="B176" s="308"/>
      <c r="C176" s="361"/>
      <c r="D176" s="389" t="s">
        <v>180</v>
      </c>
      <c r="E176" s="399" t="s">
        <v>199</v>
      </c>
      <c r="F176" s="400"/>
      <c r="G176" s="400"/>
      <c r="H176" s="400" t="s">
        <v>430</v>
      </c>
      <c r="I176" s="399" t="s">
        <v>418</v>
      </c>
      <c r="J176" s="400" t="s">
        <v>28</v>
      </c>
      <c r="K176" s="400" t="s">
        <v>387</v>
      </c>
      <c r="L176" s="124">
        <v>75</v>
      </c>
      <c r="M176" s="101">
        <v>74</v>
      </c>
      <c r="N176" s="101">
        <v>4</v>
      </c>
      <c r="O176" s="101">
        <v>0</v>
      </c>
      <c r="P176" s="168" t="s">
        <v>200</v>
      </c>
      <c r="Q176" s="168" t="s">
        <v>201</v>
      </c>
      <c r="R176" s="168" t="s">
        <v>304</v>
      </c>
      <c r="S176" s="176" t="s">
        <v>41</v>
      </c>
      <c r="T176" s="159"/>
      <c r="U176" s="176" t="s">
        <v>16</v>
      </c>
    </row>
    <row r="177" spans="1:22" s="31" customFormat="1" ht="21" customHeight="1">
      <c r="A177" s="11"/>
      <c r="B177" s="308"/>
      <c r="C177" s="361"/>
      <c r="D177" s="398"/>
      <c r="E177" s="407"/>
      <c r="F177" s="407"/>
      <c r="G177" s="407"/>
      <c r="H177" s="379"/>
      <c r="I177" s="379"/>
      <c r="J177" s="379"/>
      <c r="K177" s="379"/>
      <c r="L177" s="126">
        <v>84</v>
      </c>
      <c r="M177" s="77">
        <v>115</v>
      </c>
      <c r="N177" s="77">
        <v>0</v>
      </c>
      <c r="O177" s="77">
        <v>0</v>
      </c>
      <c r="P177" s="168"/>
      <c r="Q177" s="168"/>
      <c r="R177" s="168"/>
      <c r="S177" s="176"/>
      <c r="T177" s="160"/>
      <c r="U177" s="176"/>
    </row>
    <row r="178" spans="1:22" s="31" customFormat="1" ht="21" customHeight="1">
      <c r="A178" s="11"/>
      <c r="B178" s="308"/>
      <c r="C178" s="361"/>
      <c r="D178" s="398"/>
      <c r="E178" s="407"/>
      <c r="F178" s="407"/>
      <c r="G178" s="407"/>
      <c r="H178" s="379"/>
      <c r="I178" s="379"/>
      <c r="J178" s="379"/>
      <c r="K178" s="379"/>
      <c r="L178" s="126">
        <v>117</v>
      </c>
      <c r="M178" s="77">
        <v>103</v>
      </c>
      <c r="N178" s="77">
        <v>12</v>
      </c>
      <c r="O178" s="77">
        <v>4</v>
      </c>
      <c r="P178" s="168"/>
      <c r="Q178" s="168"/>
      <c r="R178" s="168"/>
      <c r="S178" s="176"/>
      <c r="T178" s="160"/>
      <c r="U178" s="176"/>
    </row>
    <row r="179" spans="1:22" s="31" customFormat="1" ht="21" customHeight="1">
      <c r="A179" s="11"/>
      <c r="B179" s="308"/>
      <c r="C179" s="361"/>
      <c r="D179" s="398"/>
      <c r="E179" s="407"/>
      <c r="F179" s="407"/>
      <c r="G179" s="407"/>
      <c r="H179" s="408" t="s">
        <v>414</v>
      </c>
      <c r="I179" s="409"/>
      <c r="J179" s="409"/>
      <c r="K179" s="409"/>
      <c r="L179" s="409"/>
      <c r="M179" s="61">
        <v>292</v>
      </c>
      <c r="N179" s="61">
        <f>SUM(N176:N178)</f>
        <v>16</v>
      </c>
      <c r="O179" s="61">
        <f>SUM(O176:O178)</f>
        <v>4</v>
      </c>
      <c r="P179" s="169"/>
      <c r="Q179" s="169"/>
      <c r="R179" s="169"/>
      <c r="S179" s="177"/>
      <c r="T179" s="161"/>
      <c r="U179" s="177"/>
    </row>
    <row r="180" spans="1:22" s="31" customFormat="1" ht="51.75" customHeight="1">
      <c r="A180" s="11"/>
      <c r="B180" s="308"/>
      <c r="C180" s="361"/>
      <c r="D180" s="379" t="s">
        <v>209</v>
      </c>
      <c r="E180" s="380" t="s">
        <v>210</v>
      </c>
      <c r="F180" s="379"/>
      <c r="G180" s="379"/>
      <c r="H180" s="126" t="s">
        <v>431</v>
      </c>
      <c r="I180" s="126" t="s">
        <v>432</v>
      </c>
      <c r="J180" s="126" t="s">
        <v>28</v>
      </c>
      <c r="K180" s="126" t="s">
        <v>387</v>
      </c>
      <c r="L180" s="126">
        <v>84</v>
      </c>
      <c r="M180" s="77">
        <v>608</v>
      </c>
      <c r="N180" s="191" t="s">
        <v>373</v>
      </c>
      <c r="O180" s="192"/>
      <c r="P180" s="165" t="s">
        <v>211</v>
      </c>
      <c r="Q180" s="165" t="s">
        <v>212</v>
      </c>
      <c r="R180" s="165" t="s">
        <v>213</v>
      </c>
      <c r="S180" s="162" t="s">
        <v>41</v>
      </c>
      <c r="T180" s="159"/>
      <c r="U180" s="162" t="s">
        <v>214</v>
      </c>
    </row>
    <row r="181" spans="1:22" s="31" customFormat="1" ht="21" customHeight="1">
      <c r="A181" s="11"/>
      <c r="B181" s="378"/>
      <c r="C181" s="372"/>
      <c r="D181" s="379"/>
      <c r="E181" s="379"/>
      <c r="F181" s="379"/>
      <c r="G181" s="379"/>
      <c r="H181" s="415" t="s">
        <v>423</v>
      </c>
      <c r="I181" s="415"/>
      <c r="J181" s="415"/>
      <c r="K181" s="415"/>
      <c r="L181" s="415"/>
      <c r="M181" s="61">
        <v>608</v>
      </c>
      <c r="N181" s="61">
        <f>SUM(N180)</f>
        <v>0</v>
      </c>
      <c r="O181" s="61">
        <f>SUM(O180)</f>
        <v>0</v>
      </c>
      <c r="P181" s="167"/>
      <c r="Q181" s="167"/>
      <c r="R181" s="167"/>
      <c r="S181" s="164"/>
      <c r="T181" s="161"/>
      <c r="U181" s="164"/>
    </row>
    <row r="182" spans="1:22" s="31" customFormat="1" ht="24.95" customHeight="1">
      <c r="A182" s="8"/>
      <c r="B182" s="296" t="s">
        <v>17</v>
      </c>
      <c r="C182" s="297"/>
      <c r="D182" s="297"/>
      <c r="E182" s="297"/>
      <c r="F182" s="297"/>
      <c r="G182" s="297"/>
      <c r="H182" s="297"/>
      <c r="I182" s="297"/>
      <c r="J182" s="297"/>
      <c r="K182" s="297"/>
      <c r="L182" s="298"/>
      <c r="M182" s="98">
        <f>M143+M147+M151+M154+M158+M161+M164+M167+M170+M175+M179+M181</f>
        <v>5465</v>
      </c>
      <c r="N182" s="98">
        <v>773</v>
      </c>
      <c r="O182" s="98">
        <v>731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08"/>
      <c r="B183" s="263" t="s">
        <v>25</v>
      </c>
      <c r="C183" s="360" t="s">
        <v>135</v>
      </c>
      <c r="D183" s="272" t="s">
        <v>44</v>
      </c>
      <c r="E183" s="312" t="s">
        <v>45</v>
      </c>
      <c r="F183" s="312"/>
      <c r="G183" s="312"/>
      <c r="H183" s="309" t="s">
        <v>433</v>
      </c>
      <c r="I183" s="309" t="s">
        <v>433</v>
      </c>
      <c r="J183" s="321" t="s">
        <v>16</v>
      </c>
      <c r="K183" s="321" t="s">
        <v>382</v>
      </c>
      <c r="L183" s="127">
        <v>60.462400000000002</v>
      </c>
      <c r="M183" s="44">
        <v>140</v>
      </c>
      <c r="N183" s="84">
        <v>4</v>
      </c>
      <c r="O183" s="84">
        <v>4</v>
      </c>
      <c r="P183" s="159" t="s">
        <v>46</v>
      </c>
      <c r="Q183" s="159" t="s">
        <v>47</v>
      </c>
      <c r="R183" s="159" t="s">
        <v>48</v>
      </c>
      <c r="S183" s="159" t="s">
        <v>32</v>
      </c>
      <c r="T183" s="159" t="s">
        <v>137</v>
      </c>
      <c r="U183" s="159" t="s">
        <v>28</v>
      </c>
      <c r="V183" s="102"/>
    </row>
    <row r="184" spans="1:22" s="31" customFormat="1" ht="24.95" customHeight="1">
      <c r="A184" s="308"/>
      <c r="B184" s="264"/>
      <c r="C184" s="361"/>
      <c r="D184" s="273"/>
      <c r="E184" s="312"/>
      <c r="F184" s="312"/>
      <c r="G184" s="312"/>
      <c r="H184" s="309"/>
      <c r="I184" s="309"/>
      <c r="J184" s="321"/>
      <c r="K184" s="321"/>
      <c r="L184" s="127">
        <v>84.993300000000005</v>
      </c>
      <c r="M184" s="44">
        <v>576</v>
      </c>
      <c r="N184" s="84">
        <v>3</v>
      </c>
      <c r="O184" s="84">
        <v>3</v>
      </c>
      <c r="P184" s="160"/>
      <c r="Q184" s="160"/>
      <c r="R184" s="160"/>
      <c r="S184" s="160"/>
      <c r="T184" s="160"/>
      <c r="U184" s="160"/>
      <c r="V184" s="102"/>
    </row>
    <row r="185" spans="1:22" s="31" customFormat="1" ht="24.95" customHeight="1">
      <c r="A185" s="308"/>
      <c r="B185" s="264"/>
      <c r="C185" s="361"/>
      <c r="D185" s="273"/>
      <c r="E185" s="312"/>
      <c r="F185" s="312"/>
      <c r="G185" s="312"/>
      <c r="H185" s="309"/>
      <c r="I185" s="309"/>
      <c r="J185" s="321"/>
      <c r="K185" s="321"/>
      <c r="L185" s="127">
        <v>84.986800000000002</v>
      </c>
      <c r="M185" s="44">
        <v>100</v>
      </c>
      <c r="N185" s="84">
        <v>0</v>
      </c>
      <c r="O185" s="84">
        <v>0</v>
      </c>
      <c r="P185" s="160"/>
      <c r="Q185" s="160"/>
      <c r="R185" s="160"/>
      <c r="S185" s="160"/>
      <c r="T185" s="160"/>
      <c r="U185" s="160"/>
      <c r="V185" s="102"/>
    </row>
    <row r="186" spans="1:22" s="31" customFormat="1" ht="24.95" customHeight="1">
      <c r="A186" s="308"/>
      <c r="B186" s="264"/>
      <c r="C186" s="361"/>
      <c r="D186" s="273"/>
      <c r="E186" s="312"/>
      <c r="F186" s="312"/>
      <c r="G186" s="312"/>
      <c r="H186" s="309"/>
      <c r="I186" s="309"/>
      <c r="J186" s="321"/>
      <c r="K186" s="321"/>
      <c r="L186" s="127">
        <v>84.674999999999997</v>
      </c>
      <c r="M186" s="44">
        <v>100</v>
      </c>
      <c r="N186" s="84">
        <v>0</v>
      </c>
      <c r="O186" s="84">
        <v>0</v>
      </c>
      <c r="P186" s="160"/>
      <c r="Q186" s="160"/>
      <c r="R186" s="160"/>
      <c r="S186" s="160"/>
      <c r="T186" s="160"/>
      <c r="U186" s="160"/>
      <c r="V186" s="102"/>
    </row>
    <row r="187" spans="1:22" s="31" customFormat="1" ht="24.95" customHeight="1">
      <c r="A187" s="308"/>
      <c r="B187" s="264"/>
      <c r="C187" s="361"/>
      <c r="D187" s="274"/>
      <c r="E187" s="312"/>
      <c r="F187" s="312"/>
      <c r="G187" s="312"/>
      <c r="H187" s="218" t="s">
        <v>383</v>
      </c>
      <c r="I187" s="219"/>
      <c r="J187" s="219"/>
      <c r="K187" s="219"/>
      <c r="L187" s="220"/>
      <c r="M187" s="45">
        <f>SUM(M183:M186)</f>
        <v>916</v>
      </c>
      <c r="N187" s="45">
        <f>SUM(N183:N186)</f>
        <v>7</v>
      </c>
      <c r="O187" s="45">
        <f>SUM(O183:O186)</f>
        <v>7</v>
      </c>
      <c r="P187" s="161"/>
      <c r="Q187" s="161"/>
      <c r="R187" s="161"/>
      <c r="S187" s="161"/>
      <c r="T187" s="161"/>
      <c r="U187" s="161"/>
    </row>
    <row r="188" spans="1:22" s="31" customFormat="1" ht="24.95" customHeight="1">
      <c r="A188" s="308"/>
      <c r="B188" s="264"/>
      <c r="C188" s="361"/>
      <c r="D188" s="272" t="s">
        <v>49</v>
      </c>
      <c r="E188" s="312" t="s">
        <v>50</v>
      </c>
      <c r="F188" s="312"/>
      <c r="G188" s="312"/>
      <c r="H188" s="309" t="s">
        <v>434</v>
      </c>
      <c r="I188" s="309" t="s">
        <v>435</v>
      </c>
      <c r="J188" s="321" t="s">
        <v>16</v>
      </c>
      <c r="K188" s="321" t="s">
        <v>382</v>
      </c>
      <c r="L188" s="127">
        <v>71</v>
      </c>
      <c r="M188" s="44">
        <v>80</v>
      </c>
      <c r="N188" s="44">
        <v>38</v>
      </c>
      <c r="O188" s="44">
        <v>38</v>
      </c>
      <c r="P188" s="159" t="s">
        <v>51</v>
      </c>
      <c r="Q188" s="159" t="s">
        <v>52</v>
      </c>
      <c r="R188" s="159" t="s">
        <v>136</v>
      </c>
      <c r="S188" s="159" t="s">
        <v>32</v>
      </c>
      <c r="T188" s="159" t="s">
        <v>138</v>
      </c>
      <c r="U188" s="159" t="s">
        <v>28</v>
      </c>
    </row>
    <row r="189" spans="1:22" s="31" customFormat="1" ht="24.95" customHeight="1">
      <c r="A189" s="308"/>
      <c r="B189" s="264"/>
      <c r="C189" s="361"/>
      <c r="D189" s="273"/>
      <c r="E189" s="312"/>
      <c r="F189" s="312"/>
      <c r="G189" s="312"/>
      <c r="H189" s="309"/>
      <c r="I189" s="309"/>
      <c r="J189" s="321"/>
      <c r="K189" s="321"/>
      <c r="L189" s="127">
        <v>84</v>
      </c>
      <c r="M189" s="44">
        <v>96</v>
      </c>
      <c r="N189" s="44">
        <v>17</v>
      </c>
      <c r="O189" s="44">
        <v>17</v>
      </c>
      <c r="P189" s="160"/>
      <c r="Q189" s="160"/>
      <c r="R189" s="160"/>
      <c r="S189" s="160"/>
      <c r="T189" s="160"/>
      <c r="U189" s="160"/>
    </row>
    <row r="190" spans="1:22" s="31" customFormat="1" ht="24.95" customHeight="1">
      <c r="A190" s="308"/>
      <c r="B190" s="264"/>
      <c r="C190" s="361"/>
      <c r="D190" s="274"/>
      <c r="E190" s="312"/>
      <c r="F190" s="312"/>
      <c r="G190" s="312"/>
      <c r="H190" s="218" t="s">
        <v>383</v>
      </c>
      <c r="I190" s="219"/>
      <c r="J190" s="219"/>
      <c r="K190" s="219"/>
      <c r="L190" s="220"/>
      <c r="M190" s="45">
        <f>SUM(M188:M189)</f>
        <v>176</v>
      </c>
      <c r="N190" s="45">
        <f>SUM(N188:N189)</f>
        <v>55</v>
      </c>
      <c r="O190" s="45">
        <f>SUM(O188:O189)</f>
        <v>55</v>
      </c>
      <c r="P190" s="161"/>
      <c r="Q190" s="161"/>
      <c r="R190" s="161"/>
      <c r="S190" s="161"/>
      <c r="T190" s="161"/>
      <c r="U190" s="161"/>
    </row>
    <row r="191" spans="1:22" s="31" customFormat="1" ht="24.95" customHeight="1">
      <c r="A191" s="308"/>
      <c r="B191" s="264"/>
      <c r="C191" s="361"/>
      <c r="D191" s="272" t="s">
        <v>44</v>
      </c>
      <c r="E191" s="275" t="s">
        <v>494</v>
      </c>
      <c r="F191" s="276"/>
      <c r="G191" s="277"/>
      <c r="H191" s="272" t="s">
        <v>495</v>
      </c>
      <c r="I191" s="272" t="s">
        <v>405</v>
      </c>
      <c r="J191" s="360" t="s">
        <v>16</v>
      </c>
      <c r="K191" s="360" t="s">
        <v>382</v>
      </c>
      <c r="L191" s="148">
        <v>84.919700000000006</v>
      </c>
      <c r="M191" s="79">
        <v>102</v>
      </c>
      <c r="N191" s="84">
        <v>60</v>
      </c>
      <c r="O191" s="84">
        <v>27</v>
      </c>
      <c r="P191" s="159" t="s">
        <v>496</v>
      </c>
      <c r="Q191" s="159" t="s">
        <v>497</v>
      </c>
      <c r="R191" s="159" t="s">
        <v>498</v>
      </c>
      <c r="S191" s="159" t="s">
        <v>53</v>
      </c>
      <c r="T191" s="159" t="s">
        <v>499</v>
      </c>
      <c r="U191" s="159" t="s">
        <v>16</v>
      </c>
    </row>
    <row r="192" spans="1:22" s="31" customFormat="1" ht="24.95" customHeight="1">
      <c r="A192" s="308"/>
      <c r="B192" s="264"/>
      <c r="C192" s="361"/>
      <c r="D192" s="273"/>
      <c r="E192" s="278"/>
      <c r="F192" s="279"/>
      <c r="G192" s="280"/>
      <c r="H192" s="273"/>
      <c r="I192" s="273"/>
      <c r="J192" s="361"/>
      <c r="K192" s="361"/>
      <c r="L192" s="148">
        <v>84.890299999999996</v>
      </c>
      <c r="M192" s="79">
        <v>80</v>
      </c>
      <c r="N192" s="84">
        <v>27</v>
      </c>
      <c r="O192" s="84">
        <v>48</v>
      </c>
      <c r="P192" s="160"/>
      <c r="Q192" s="160"/>
      <c r="R192" s="160"/>
      <c r="S192" s="160"/>
      <c r="T192" s="160"/>
      <c r="U192" s="160"/>
    </row>
    <row r="193" spans="1:21" s="31" customFormat="1" ht="24.95" customHeight="1">
      <c r="A193" s="308"/>
      <c r="B193" s="264"/>
      <c r="C193" s="361"/>
      <c r="D193" s="273"/>
      <c r="E193" s="278"/>
      <c r="F193" s="279"/>
      <c r="G193" s="280"/>
      <c r="H193" s="273"/>
      <c r="I193" s="273"/>
      <c r="J193" s="361"/>
      <c r="K193" s="361"/>
      <c r="L193" s="148">
        <v>113.8143</v>
      </c>
      <c r="M193" s="79">
        <v>112</v>
      </c>
      <c r="N193" s="84">
        <v>25</v>
      </c>
      <c r="O193" s="84">
        <v>86</v>
      </c>
      <c r="P193" s="160"/>
      <c r="Q193" s="160"/>
      <c r="R193" s="160"/>
      <c r="S193" s="160"/>
      <c r="T193" s="160"/>
      <c r="U193" s="160"/>
    </row>
    <row r="194" spans="1:21" s="31" customFormat="1" ht="24.95" customHeight="1">
      <c r="A194" s="308"/>
      <c r="B194" s="264"/>
      <c r="C194" s="361"/>
      <c r="D194" s="273"/>
      <c r="E194" s="278"/>
      <c r="F194" s="279"/>
      <c r="G194" s="280"/>
      <c r="H194" s="274"/>
      <c r="I194" s="274"/>
      <c r="J194" s="372"/>
      <c r="K194" s="372"/>
      <c r="L194" s="148">
        <v>113.7967</v>
      </c>
      <c r="M194" s="79">
        <v>55</v>
      </c>
      <c r="N194" s="84">
        <v>35</v>
      </c>
      <c r="O194" s="84">
        <v>20</v>
      </c>
      <c r="P194" s="160"/>
      <c r="Q194" s="160"/>
      <c r="R194" s="160"/>
      <c r="S194" s="160"/>
      <c r="T194" s="160"/>
      <c r="U194" s="160"/>
    </row>
    <row r="195" spans="1:21" s="31" customFormat="1" ht="24.95" customHeight="1">
      <c r="A195" s="308"/>
      <c r="B195" s="265"/>
      <c r="C195" s="372"/>
      <c r="D195" s="274"/>
      <c r="E195" s="281"/>
      <c r="F195" s="282"/>
      <c r="G195" s="283"/>
      <c r="H195" s="218" t="s">
        <v>500</v>
      </c>
      <c r="I195" s="219"/>
      <c r="J195" s="219"/>
      <c r="K195" s="219"/>
      <c r="L195" s="220"/>
      <c r="M195" s="80">
        <f>SUM(M191:M194)</f>
        <v>349</v>
      </c>
      <c r="N195" s="80">
        <f>SUM(N191:N194)</f>
        <v>147</v>
      </c>
      <c r="O195" s="80">
        <f>SUM(O191:O194)</f>
        <v>181</v>
      </c>
      <c r="P195" s="161"/>
      <c r="Q195" s="161"/>
      <c r="R195" s="161"/>
      <c r="S195" s="161"/>
      <c r="T195" s="161"/>
      <c r="U195" s="161"/>
    </row>
    <row r="196" spans="1:21" s="103" customFormat="1" ht="24.95" customHeight="1">
      <c r="A196" s="378"/>
      <c r="B196" s="358" t="s">
        <v>17</v>
      </c>
      <c r="C196" s="358"/>
      <c r="D196" s="358"/>
      <c r="E196" s="358"/>
      <c r="F196" s="358"/>
      <c r="G196" s="358"/>
      <c r="H196" s="358"/>
      <c r="I196" s="358"/>
      <c r="J196" s="358"/>
      <c r="K196" s="358"/>
      <c r="L196" s="358"/>
      <c r="M196" s="98">
        <f>SUM(M190,M187,M195)</f>
        <v>1441</v>
      </c>
      <c r="N196" s="98">
        <v>209</v>
      </c>
      <c r="O196" s="98">
        <v>243</v>
      </c>
      <c r="P196" s="6"/>
      <c r="Q196" s="6"/>
      <c r="R196" s="21"/>
      <c r="S196" s="21"/>
      <c r="T196" s="21"/>
      <c r="U196" s="21"/>
    </row>
    <row r="197" spans="1:21" s="31" customFormat="1" ht="24.95" customHeight="1">
      <c r="A197" s="11"/>
      <c r="B197" s="512" t="s">
        <v>127</v>
      </c>
      <c r="C197" s="284" t="s">
        <v>148</v>
      </c>
      <c r="D197" s="309" t="s">
        <v>149</v>
      </c>
      <c r="E197" s="405" t="s">
        <v>58</v>
      </c>
      <c r="F197" s="406"/>
      <c r="G197" s="406"/>
      <c r="H197" s="316" t="s">
        <v>436</v>
      </c>
      <c r="I197" s="416" t="s">
        <v>437</v>
      </c>
      <c r="J197" s="316" t="s">
        <v>28</v>
      </c>
      <c r="K197" s="316" t="s">
        <v>387</v>
      </c>
      <c r="L197" s="127">
        <v>75.966999999999999</v>
      </c>
      <c r="M197" s="44">
        <v>252</v>
      </c>
      <c r="N197" s="193" t="s">
        <v>373</v>
      </c>
      <c r="O197" s="194"/>
      <c r="P197" s="456">
        <v>44462</v>
      </c>
      <c r="Q197" s="456">
        <v>44484</v>
      </c>
      <c r="R197" s="178">
        <v>45604</v>
      </c>
      <c r="S197" s="368" t="s">
        <v>41</v>
      </c>
      <c r="T197" s="159" t="s">
        <v>42</v>
      </c>
      <c r="U197" s="173" t="s">
        <v>57</v>
      </c>
    </row>
    <row r="198" spans="1:21" s="31" customFormat="1" ht="24.95" customHeight="1">
      <c r="A198" s="11"/>
      <c r="B198" s="513"/>
      <c r="C198" s="285"/>
      <c r="D198" s="309"/>
      <c r="E198" s="405"/>
      <c r="F198" s="406"/>
      <c r="G198" s="406"/>
      <c r="H198" s="316"/>
      <c r="I198" s="416"/>
      <c r="J198" s="316"/>
      <c r="K198" s="316"/>
      <c r="L198" s="127">
        <v>75.928700000000006</v>
      </c>
      <c r="M198" s="44">
        <v>247</v>
      </c>
      <c r="N198" s="195"/>
      <c r="O198" s="196"/>
      <c r="P198" s="365"/>
      <c r="Q198" s="365"/>
      <c r="R198" s="179"/>
      <c r="S198" s="179"/>
      <c r="T198" s="160"/>
      <c r="U198" s="174"/>
    </row>
    <row r="199" spans="1:21" s="31" customFormat="1" ht="24.95" customHeight="1">
      <c r="A199" s="11"/>
      <c r="B199" s="513"/>
      <c r="C199" s="285"/>
      <c r="D199" s="309"/>
      <c r="E199" s="406"/>
      <c r="F199" s="406"/>
      <c r="G199" s="406"/>
      <c r="H199" s="316"/>
      <c r="I199" s="416"/>
      <c r="J199" s="316"/>
      <c r="K199" s="316"/>
      <c r="L199" s="127">
        <v>84.941900000000004</v>
      </c>
      <c r="M199" s="44">
        <v>225</v>
      </c>
      <c r="N199" s="195"/>
      <c r="O199" s="196"/>
      <c r="P199" s="365"/>
      <c r="Q199" s="365"/>
      <c r="R199" s="179"/>
      <c r="S199" s="179"/>
      <c r="T199" s="160"/>
      <c r="U199" s="174"/>
    </row>
    <row r="200" spans="1:21" s="31" customFormat="1" ht="24.95" customHeight="1">
      <c r="A200" s="11"/>
      <c r="B200" s="513"/>
      <c r="C200" s="285"/>
      <c r="D200" s="309"/>
      <c r="E200" s="406"/>
      <c r="F200" s="406"/>
      <c r="G200" s="406"/>
      <c r="H200" s="316"/>
      <c r="I200" s="416"/>
      <c r="J200" s="316"/>
      <c r="K200" s="316"/>
      <c r="L200" s="127">
        <v>84.885800000000003</v>
      </c>
      <c r="M200" s="44">
        <v>220</v>
      </c>
      <c r="N200" s="197"/>
      <c r="O200" s="198"/>
      <c r="P200" s="365"/>
      <c r="Q200" s="365"/>
      <c r="R200" s="179"/>
      <c r="S200" s="179"/>
      <c r="T200" s="160"/>
      <c r="U200" s="174"/>
    </row>
    <row r="201" spans="1:21" s="31" customFormat="1" ht="24.95" customHeight="1">
      <c r="A201" s="11"/>
      <c r="B201" s="513"/>
      <c r="C201" s="285"/>
      <c r="D201" s="309"/>
      <c r="E201" s="406"/>
      <c r="F201" s="406"/>
      <c r="G201" s="406"/>
      <c r="H201" s="218" t="s">
        <v>383</v>
      </c>
      <c r="I201" s="219"/>
      <c r="J201" s="219"/>
      <c r="K201" s="219"/>
      <c r="L201" s="220"/>
      <c r="M201" s="45">
        <f>SUM(M197:M200)</f>
        <v>944</v>
      </c>
      <c r="N201" s="45">
        <f>SUM(N197:N200)</f>
        <v>0</v>
      </c>
      <c r="O201" s="45">
        <f>SUM(O197:O200)</f>
        <v>0</v>
      </c>
      <c r="P201" s="366"/>
      <c r="Q201" s="366"/>
      <c r="R201" s="180"/>
      <c r="S201" s="180"/>
      <c r="T201" s="161"/>
      <c r="U201" s="175"/>
    </row>
    <row r="202" spans="1:21" s="31" customFormat="1" ht="24.95" customHeight="1">
      <c r="A202" s="11"/>
      <c r="B202" s="513"/>
      <c r="C202" s="285"/>
      <c r="D202" s="418" t="s">
        <v>369</v>
      </c>
      <c r="E202" s="419" t="s">
        <v>370</v>
      </c>
      <c r="F202" s="420"/>
      <c r="G202" s="420"/>
      <c r="H202" s="482" t="s">
        <v>438</v>
      </c>
      <c r="I202" s="483"/>
      <c r="J202" s="418" t="s">
        <v>16</v>
      </c>
      <c r="K202" s="418" t="s">
        <v>382</v>
      </c>
      <c r="L202" s="115">
        <v>84.971299999999999</v>
      </c>
      <c r="M202" s="44">
        <v>310</v>
      </c>
      <c r="N202" s="199" t="s">
        <v>373</v>
      </c>
      <c r="O202" s="200"/>
      <c r="P202" s="170">
        <v>45250</v>
      </c>
      <c r="Q202" s="170">
        <v>45274</v>
      </c>
      <c r="R202" s="170">
        <v>46417</v>
      </c>
      <c r="S202" s="368" t="s">
        <v>53</v>
      </c>
      <c r="T202" s="159" t="s">
        <v>42</v>
      </c>
      <c r="U202" s="173" t="s">
        <v>16</v>
      </c>
    </row>
    <row r="203" spans="1:21" s="31" customFormat="1" ht="24.95" customHeight="1">
      <c r="A203" s="11"/>
      <c r="B203" s="513"/>
      <c r="C203" s="285"/>
      <c r="D203" s="418"/>
      <c r="E203" s="420"/>
      <c r="F203" s="420"/>
      <c r="G203" s="420"/>
      <c r="H203" s="484"/>
      <c r="I203" s="485"/>
      <c r="J203" s="418"/>
      <c r="K203" s="418"/>
      <c r="L203" s="115">
        <v>84.9726</v>
      </c>
      <c r="M203" s="44">
        <v>107</v>
      </c>
      <c r="N203" s="201"/>
      <c r="O203" s="202"/>
      <c r="P203" s="171"/>
      <c r="Q203" s="171"/>
      <c r="R203" s="171"/>
      <c r="S203" s="179"/>
      <c r="T203" s="160"/>
      <c r="U203" s="174"/>
    </row>
    <row r="204" spans="1:21" s="31" customFormat="1" ht="24.95" customHeight="1">
      <c r="A204" s="11"/>
      <c r="B204" s="513"/>
      <c r="C204" s="285"/>
      <c r="D204" s="418"/>
      <c r="E204" s="420"/>
      <c r="F204" s="420"/>
      <c r="G204" s="420"/>
      <c r="H204" s="486"/>
      <c r="I204" s="487"/>
      <c r="J204" s="418"/>
      <c r="K204" s="418"/>
      <c r="L204" s="115">
        <v>101.9803</v>
      </c>
      <c r="M204" s="44">
        <v>403</v>
      </c>
      <c r="N204" s="203"/>
      <c r="O204" s="204"/>
      <c r="P204" s="171"/>
      <c r="Q204" s="171"/>
      <c r="R204" s="171"/>
      <c r="S204" s="179"/>
      <c r="T204" s="160"/>
      <c r="U204" s="174"/>
    </row>
    <row r="205" spans="1:21" s="31" customFormat="1" ht="24.95" customHeight="1">
      <c r="A205" s="11"/>
      <c r="B205" s="513"/>
      <c r="C205" s="285"/>
      <c r="D205" s="418"/>
      <c r="E205" s="420"/>
      <c r="F205" s="420"/>
      <c r="G205" s="420"/>
      <c r="H205" s="144"/>
      <c r="I205" s="145"/>
      <c r="J205" s="146" t="s">
        <v>439</v>
      </c>
      <c r="K205" s="145"/>
      <c r="L205" s="147"/>
      <c r="M205" s="45">
        <f>M202+M203+M204</f>
        <v>820</v>
      </c>
      <c r="N205" s="45">
        <f>SUM(N202:N204)</f>
        <v>0</v>
      </c>
      <c r="O205" s="45">
        <f>SUM(O202:O204)</f>
        <v>0</v>
      </c>
      <c r="P205" s="172"/>
      <c r="Q205" s="172"/>
      <c r="R205" s="172"/>
      <c r="S205" s="180"/>
      <c r="T205" s="161"/>
      <c r="U205" s="175"/>
    </row>
    <row r="206" spans="1:21" s="31" customFormat="1" ht="24.95" customHeight="1">
      <c r="A206" s="11"/>
      <c r="B206" s="513"/>
      <c r="C206" s="285"/>
      <c r="D206" s="417" t="s">
        <v>371</v>
      </c>
      <c r="E206" s="419" t="s">
        <v>372</v>
      </c>
      <c r="F206" s="420"/>
      <c r="G206" s="420"/>
      <c r="H206" s="417" t="s">
        <v>440</v>
      </c>
      <c r="I206" s="417" t="s">
        <v>405</v>
      </c>
      <c r="J206" s="418" t="s">
        <v>16</v>
      </c>
      <c r="K206" s="418" t="s">
        <v>382</v>
      </c>
      <c r="L206" s="115">
        <v>84.996099999999998</v>
      </c>
      <c r="M206" s="44">
        <v>301</v>
      </c>
      <c r="N206" s="199" t="s">
        <v>373</v>
      </c>
      <c r="O206" s="200"/>
      <c r="P206" s="170">
        <v>45726</v>
      </c>
      <c r="Q206" s="170">
        <v>45749</v>
      </c>
      <c r="R206" s="170">
        <v>46689</v>
      </c>
      <c r="S206" s="368" t="s">
        <v>53</v>
      </c>
      <c r="T206" s="159" t="s">
        <v>42</v>
      </c>
      <c r="U206" s="173" t="s">
        <v>16</v>
      </c>
    </row>
    <row r="207" spans="1:21" s="31" customFormat="1" ht="24.95" customHeight="1">
      <c r="A207" s="11"/>
      <c r="B207" s="513"/>
      <c r="C207" s="285"/>
      <c r="D207" s="418"/>
      <c r="E207" s="420"/>
      <c r="F207" s="420"/>
      <c r="G207" s="420"/>
      <c r="H207" s="418"/>
      <c r="I207" s="418"/>
      <c r="J207" s="418"/>
      <c r="K207" s="418"/>
      <c r="L207" s="115">
        <v>84.974500000000006</v>
      </c>
      <c r="M207" s="44">
        <v>179</v>
      </c>
      <c r="N207" s="201"/>
      <c r="O207" s="202"/>
      <c r="P207" s="171"/>
      <c r="Q207" s="171"/>
      <c r="R207" s="171"/>
      <c r="S207" s="179"/>
      <c r="T207" s="160"/>
      <c r="U207" s="174"/>
    </row>
    <row r="208" spans="1:21" s="31" customFormat="1" ht="24.95" customHeight="1">
      <c r="A208" s="11"/>
      <c r="B208" s="513"/>
      <c r="C208" s="285"/>
      <c r="D208" s="418"/>
      <c r="E208" s="420"/>
      <c r="F208" s="420"/>
      <c r="G208" s="420"/>
      <c r="H208" s="418"/>
      <c r="I208" s="418"/>
      <c r="J208" s="418"/>
      <c r="K208" s="418"/>
      <c r="L208" s="115">
        <v>94.921099999999996</v>
      </c>
      <c r="M208" s="44">
        <v>63</v>
      </c>
      <c r="N208" s="201"/>
      <c r="O208" s="202"/>
      <c r="P208" s="171"/>
      <c r="Q208" s="171"/>
      <c r="R208" s="171"/>
      <c r="S208" s="179"/>
      <c r="T208" s="160"/>
      <c r="U208" s="174"/>
    </row>
    <row r="209" spans="1:21" s="31" customFormat="1" ht="24.95" customHeight="1">
      <c r="A209" s="11"/>
      <c r="B209" s="513"/>
      <c r="C209" s="285"/>
      <c r="D209" s="418"/>
      <c r="E209" s="420"/>
      <c r="F209" s="420"/>
      <c r="G209" s="420"/>
      <c r="H209" s="418"/>
      <c r="I209" s="418"/>
      <c r="J209" s="418"/>
      <c r="K209" s="418"/>
      <c r="L209" s="115">
        <v>94.999099999999999</v>
      </c>
      <c r="M209" s="44">
        <v>5</v>
      </c>
      <c r="N209" s="203"/>
      <c r="O209" s="204"/>
      <c r="P209" s="171"/>
      <c r="Q209" s="171"/>
      <c r="R209" s="171"/>
      <c r="S209" s="179"/>
      <c r="T209" s="160"/>
      <c r="U209" s="174"/>
    </row>
    <row r="210" spans="1:21" s="31" customFormat="1" ht="24.95" customHeight="1">
      <c r="A210" s="11"/>
      <c r="B210" s="513"/>
      <c r="C210" s="285"/>
      <c r="D210" s="418"/>
      <c r="E210" s="420"/>
      <c r="F210" s="420"/>
      <c r="G210" s="420"/>
      <c r="H210" s="144"/>
      <c r="I210" s="145"/>
      <c r="J210" s="146" t="s">
        <v>492</v>
      </c>
      <c r="K210" s="145"/>
      <c r="L210" s="147"/>
      <c r="M210" s="45">
        <f>M206+M207+M208+M209</f>
        <v>548</v>
      </c>
      <c r="N210" s="45">
        <f>SUM(N206:N209)</f>
        <v>0</v>
      </c>
      <c r="O210" s="45">
        <f>SUM(O206:O209)</f>
        <v>0</v>
      </c>
      <c r="P210" s="172"/>
      <c r="Q210" s="172"/>
      <c r="R210" s="172"/>
      <c r="S210" s="180"/>
      <c r="T210" s="161"/>
      <c r="U210" s="175"/>
    </row>
    <row r="211" spans="1:21" s="31" customFormat="1" ht="24.95" customHeight="1">
      <c r="A211" s="11"/>
      <c r="B211" s="513"/>
      <c r="C211" s="285"/>
      <c r="D211" s="417" t="s">
        <v>371</v>
      </c>
      <c r="E211" s="419" t="s">
        <v>487</v>
      </c>
      <c r="F211" s="420"/>
      <c r="G211" s="420"/>
      <c r="H211" s="417" t="s">
        <v>488</v>
      </c>
      <c r="I211" s="417" t="s">
        <v>489</v>
      </c>
      <c r="J211" s="418" t="s">
        <v>16</v>
      </c>
      <c r="K211" s="418" t="s">
        <v>382</v>
      </c>
      <c r="L211" s="140">
        <v>84.993399999999994</v>
      </c>
      <c r="M211" s="141">
        <v>245</v>
      </c>
      <c r="N211" s="199" t="s">
        <v>373</v>
      </c>
      <c r="O211" s="200"/>
      <c r="P211" s="170">
        <v>45789</v>
      </c>
      <c r="Q211" s="170">
        <v>45812</v>
      </c>
      <c r="R211" s="170">
        <v>47118</v>
      </c>
      <c r="S211" s="142" t="s">
        <v>53</v>
      </c>
      <c r="T211" s="159" t="s">
        <v>42</v>
      </c>
      <c r="U211" s="173" t="s">
        <v>16</v>
      </c>
    </row>
    <row r="212" spans="1:21" s="31" customFormat="1" ht="24.95" customHeight="1">
      <c r="A212" s="11"/>
      <c r="B212" s="513"/>
      <c r="C212" s="285"/>
      <c r="D212" s="418"/>
      <c r="E212" s="420"/>
      <c r="F212" s="420"/>
      <c r="G212" s="420"/>
      <c r="H212" s="418"/>
      <c r="I212" s="418"/>
      <c r="J212" s="418"/>
      <c r="K212" s="418"/>
      <c r="L212" s="140">
        <v>84.995699999999999</v>
      </c>
      <c r="M212" s="141">
        <v>36</v>
      </c>
      <c r="N212" s="201"/>
      <c r="O212" s="202"/>
      <c r="P212" s="171"/>
      <c r="Q212" s="171"/>
      <c r="R212" s="171"/>
      <c r="S212" s="142" t="s">
        <v>53</v>
      </c>
      <c r="T212" s="160"/>
      <c r="U212" s="174"/>
    </row>
    <row r="213" spans="1:21" s="31" customFormat="1" ht="24.95" customHeight="1">
      <c r="A213" s="11"/>
      <c r="B213" s="513"/>
      <c r="C213" s="285"/>
      <c r="D213" s="418"/>
      <c r="E213" s="420"/>
      <c r="F213" s="420"/>
      <c r="G213" s="420"/>
      <c r="H213" s="418"/>
      <c r="I213" s="418"/>
      <c r="J213" s="418"/>
      <c r="K213" s="418"/>
      <c r="L213" s="140">
        <v>107.9862</v>
      </c>
      <c r="M213" s="141">
        <v>136</v>
      </c>
      <c r="N213" s="201"/>
      <c r="O213" s="202"/>
      <c r="P213" s="171"/>
      <c r="Q213" s="171"/>
      <c r="R213" s="171"/>
      <c r="S213" s="143" t="s">
        <v>53</v>
      </c>
      <c r="T213" s="160"/>
      <c r="U213" s="174"/>
    </row>
    <row r="214" spans="1:21" s="31" customFormat="1" ht="24.95" customHeight="1">
      <c r="A214" s="11"/>
      <c r="B214" s="513"/>
      <c r="C214" s="285"/>
      <c r="D214" s="418"/>
      <c r="E214" s="420"/>
      <c r="F214" s="420"/>
      <c r="G214" s="420"/>
      <c r="H214" s="418"/>
      <c r="I214" s="418"/>
      <c r="J214" s="418"/>
      <c r="K214" s="418"/>
      <c r="L214" s="140">
        <v>126.9991</v>
      </c>
      <c r="M214" s="141">
        <v>1</v>
      </c>
      <c r="N214" s="203"/>
      <c r="O214" s="204"/>
      <c r="P214" s="171"/>
      <c r="Q214" s="171"/>
      <c r="R214" s="171"/>
      <c r="S214" s="142" t="s">
        <v>53</v>
      </c>
      <c r="T214" s="160"/>
      <c r="U214" s="174"/>
    </row>
    <row r="215" spans="1:21" s="31" customFormat="1" ht="24.95" customHeight="1">
      <c r="A215" s="11"/>
      <c r="B215" s="514"/>
      <c r="C215" s="286"/>
      <c r="D215" s="418"/>
      <c r="E215" s="420"/>
      <c r="F215" s="420"/>
      <c r="G215" s="420"/>
      <c r="H215" s="145"/>
      <c r="I215" s="145"/>
      <c r="J215" s="146" t="s">
        <v>492</v>
      </c>
      <c r="K215" s="145"/>
      <c r="L215" s="147"/>
      <c r="M215" s="45">
        <f>M211+M212+M213+M214</f>
        <v>418</v>
      </c>
      <c r="N215" s="45">
        <f>SUM(N211:N214)</f>
        <v>0</v>
      </c>
      <c r="O215" s="45">
        <f>SUM(O211:O214)</f>
        <v>0</v>
      </c>
      <c r="P215" s="172"/>
      <c r="Q215" s="172"/>
      <c r="R215" s="172"/>
      <c r="S215" s="142"/>
      <c r="T215" s="161"/>
      <c r="U215" s="175"/>
    </row>
    <row r="216" spans="1:21" s="31" customFormat="1" ht="24.95" customHeight="1">
      <c r="A216" s="8"/>
      <c r="B216" s="296" t="s">
        <v>17</v>
      </c>
      <c r="C216" s="297"/>
      <c r="D216" s="297"/>
      <c r="E216" s="297"/>
      <c r="F216" s="297"/>
      <c r="G216" s="297"/>
      <c r="H216" s="297"/>
      <c r="I216" s="297"/>
      <c r="J216" s="297"/>
      <c r="K216" s="297"/>
      <c r="L216" s="298"/>
      <c r="M216" s="98">
        <f>M201+M205+M210+M215</f>
        <v>2730</v>
      </c>
      <c r="N216" s="98">
        <v>133</v>
      </c>
      <c r="O216" s="98">
        <v>106</v>
      </c>
      <c r="P216" s="6"/>
      <c r="Q216" s="6"/>
      <c r="R216" s="21"/>
      <c r="S216" s="21"/>
      <c r="T216" s="21"/>
      <c r="U216" s="21"/>
    </row>
    <row r="217" spans="1:21" s="94" customFormat="1" ht="24.95" customHeight="1">
      <c r="A217" s="8"/>
      <c r="B217" s="458" t="s">
        <v>25</v>
      </c>
      <c r="C217" s="284" t="s">
        <v>60</v>
      </c>
      <c r="D217" s="336" t="s">
        <v>61</v>
      </c>
      <c r="E217" s="266" t="s">
        <v>62</v>
      </c>
      <c r="F217" s="455"/>
      <c r="G217" s="455"/>
      <c r="H217" s="268" t="s">
        <v>441</v>
      </c>
      <c r="I217" s="268" t="s">
        <v>442</v>
      </c>
      <c r="J217" s="217" t="s">
        <v>28</v>
      </c>
      <c r="K217" s="217" t="s">
        <v>387</v>
      </c>
      <c r="L217" s="12" t="s">
        <v>63</v>
      </c>
      <c r="M217" s="64">
        <v>8</v>
      </c>
      <c r="N217" s="65">
        <v>3</v>
      </c>
      <c r="O217" s="65">
        <v>3</v>
      </c>
      <c r="P217" s="168" t="s">
        <v>324</v>
      </c>
      <c r="Q217" s="168" t="s">
        <v>325</v>
      </c>
      <c r="R217" s="168" t="s">
        <v>326</v>
      </c>
      <c r="S217" s="168" t="s">
        <v>41</v>
      </c>
      <c r="T217" s="168"/>
      <c r="U217" s="168" t="s">
        <v>166</v>
      </c>
    </row>
    <row r="218" spans="1:21" s="94" customFormat="1" ht="24.95" customHeight="1">
      <c r="A218" s="8"/>
      <c r="B218" s="459"/>
      <c r="C218" s="285"/>
      <c r="D218" s="337"/>
      <c r="E218" s="266"/>
      <c r="F218" s="455"/>
      <c r="G218" s="455"/>
      <c r="H218" s="268"/>
      <c r="I218" s="268"/>
      <c r="J218" s="217"/>
      <c r="K218" s="217"/>
      <c r="L218" s="12" t="s">
        <v>64</v>
      </c>
      <c r="M218" s="64">
        <v>16</v>
      </c>
      <c r="N218" s="65">
        <v>4</v>
      </c>
      <c r="O218" s="65">
        <v>4</v>
      </c>
      <c r="P218" s="168"/>
      <c r="Q218" s="168"/>
      <c r="R218" s="168"/>
      <c r="S218" s="168"/>
      <c r="T218" s="168"/>
      <c r="U218" s="168"/>
    </row>
    <row r="219" spans="1:21" s="94" customFormat="1" ht="24.95" customHeight="1">
      <c r="A219" s="8"/>
      <c r="B219" s="459"/>
      <c r="C219" s="285"/>
      <c r="D219" s="337"/>
      <c r="E219" s="266"/>
      <c r="F219" s="455"/>
      <c r="G219" s="455"/>
      <c r="H219" s="268"/>
      <c r="I219" s="268"/>
      <c r="J219" s="217"/>
      <c r="K219" s="217"/>
      <c r="L219" s="13">
        <v>49</v>
      </c>
      <c r="M219" s="64">
        <v>36</v>
      </c>
      <c r="N219" s="65">
        <v>0</v>
      </c>
      <c r="O219" s="65">
        <v>0</v>
      </c>
      <c r="P219" s="168"/>
      <c r="Q219" s="168"/>
      <c r="R219" s="168"/>
      <c r="S219" s="168"/>
      <c r="T219" s="168"/>
      <c r="U219" s="168"/>
    </row>
    <row r="220" spans="1:21" s="94" customFormat="1" ht="24.95" customHeight="1">
      <c r="A220" s="8"/>
      <c r="B220" s="459"/>
      <c r="C220" s="285"/>
      <c r="D220" s="337"/>
      <c r="E220" s="266"/>
      <c r="F220" s="455"/>
      <c r="G220" s="455"/>
      <c r="H220" s="268"/>
      <c r="I220" s="268"/>
      <c r="J220" s="217"/>
      <c r="K220" s="217"/>
      <c r="L220" s="12" t="s">
        <v>65</v>
      </c>
      <c r="M220" s="64">
        <v>16</v>
      </c>
      <c r="N220" s="65">
        <v>0</v>
      </c>
      <c r="O220" s="65">
        <v>0</v>
      </c>
      <c r="P220" s="168"/>
      <c r="Q220" s="168"/>
      <c r="R220" s="168"/>
      <c r="S220" s="168"/>
      <c r="T220" s="168"/>
      <c r="U220" s="168"/>
    </row>
    <row r="221" spans="1:21" s="94" customFormat="1" ht="24.95" customHeight="1">
      <c r="A221" s="8"/>
      <c r="B221" s="459"/>
      <c r="C221" s="285"/>
      <c r="D221" s="337"/>
      <c r="E221" s="455"/>
      <c r="F221" s="455"/>
      <c r="G221" s="455"/>
      <c r="H221" s="217"/>
      <c r="I221" s="217"/>
      <c r="J221" s="217"/>
      <c r="K221" s="217"/>
      <c r="L221" s="12" t="s">
        <v>66</v>
      </c>
      <c r="M221" s="64">
        <v>36</v>
      </c>
      <c r="N221" s="65">
        <v>1</v>
      </c>
      <c r="O221" s="65">
        <v>1</v>
      </c>
      <c r="P221" s="168"/>
      <c r="Q221" s="168"/>
      <c r="R221" s="168"/>
      <c r="S221" s="168"/>
      <c r="T221" s="168"/>
      <c r="U221" s="168"/>
    </row>
    <row r="222" spans="1:21" s="94" customFormat="1" ht="24.95" customHeight="1">
      <c r="A222" s="8"/>
      <c r="B222" s="459"/>
      <c r="C222" s="285"/>
      <c r="D222" s="337"/>
      <c r="E222" s="455"/>
      <c r="F222" s="455"/>
      <c r="G222" s="455"/>
      <c r="H222" s="218" t="s">
        <v>383</v>
      </c>
      <c r="I222" s="219"/>
      <c r="J222" s="219"/>
      <c r="K222" s="219"/>
      <c r="L222" s="220"/>
      <c r="M222" s="45">
        <f>SUM(M217:M221)</f>
        <v>112</v>
      </c>
      <c r="N222" s="45">
        <f>SUM(N217:N221)</f>
        <v>8</v>
      </c>
      <c r="O222" s="45">
        <f>SUM(O217:O221)</f>
        <v>8</v>
      </c>
      <c r="P222" s="169"/>
      <c r="Q222" s="169"/>
      <c r="R222" s="169"/>
      <c r="S222" s="169"/>
      <c r="T222" s="169"/>
      <c r="U222" s="169"/>
    </row>
    <row r="223" spans="1:21" s="94" customFormat="1" ht="24.95" customHeight="1">
      <c r="A223" s="8"/>
      <c r="B223" s="459"/>
      <c r="C223" s="285"/>
      <c r="D223" s="337"/>
      <c r="E223" s="328" t="s">
        <v>67</v>
      </c>
      <c r="F223" s="427"/>
      <c r="G223" s="428"/>
      <c r="H223" s="269" t="s">
        <v>441</v>
      </c>
      <c r="I223" s="269" t="s">
        <v>443</v>
      </c>
      <c r="J223" s="216" t="s">
        <v>28</v>
      </c>
      <c r="K223" s="216" t="s">
        <v>387</v>
      </c>
      <c r="L223" s="12" t="s">
        <v>68</v>
      </c>
      <c r="M223" s="64">
        <v>12</v>
      </c>
      <c r="N223" s="65">
        <v>3</v>
      </c>
      <c r="O223" s="65">
        <v>3</v>
      </c>
      <c r="P223" s="168" t="s">
        <v>324</v>
      </c>
      <c r="Q223" s="168" t="s">
        <v>325</v>
      </c>
      <c r="R223" s="168" t="s">
        <v>326</v>
      </c>
      <c r="S223" s="168" t="s">
        <v>41</v>
      </c>
      <c r="T223" s="168"/>
      <c r="U223" s="168" t="s">
        <v>166</v>
      </c>
    </row>
    <row r="224" spans="1:21" s="94" customFormat="1" ht="24.95" customHeight="1">
      <c r="A224" s="8"/>
      <c r="B224" s="459"/>
      <c r="C224" s="285"/>
      <c r="D224" s="337"/>
      <c r="E224" s="331"/>
      <c r="F224" s="429"/>
      <c r="G224" s="430"/>
      <c r="H224" s="268"/>
      <c r="I224" s="268"/>
      <c r="J224" s="217"/>
      <c r="K224" s="217"/>
      <c r="L224" s="12" t="s">
        <v>64</v>
      </c>
      <c r="M224" s="64">
        <v>24</v>
      </c>
      <c r="N224" s="65">
        <v>3</v>
      </c>
      <c r="O224" s="65">
        <v>3</v>
      </c>
      <c r="P224" s="168"/>
      <c r="Q224" s="168"/>
      <c r="R224" s="168"/>
      <c r="S224" s="168"/>
      <c r="T224" s="168"/>
      <c r="U224" s="168"/>
    </row>
    <row r="225" spans="1:21" s="94" customFormat="1" ht="24.95" customHeight="1">
      <c r="A225" s="8"/>
      <c r="B225" s="459"/>
      <c r="C225" s="285"/>
      <c r="D225" s="337"/>
      <c r="E225" s="331"/>
      <c r="F225" s="429"/>
      <c r="G225" s="430"/>
      <c r="H225" s="268"/>
      <c r="I225" s="268"/>
      <c r="J225" s="217"/>
      <c r="K225" s="217"/>
      <c r="L225" s="13">
        <v>56</v>
      </c>
      <c r="M225" s="64">
        <v>24</v>
      </c>
      <c r="N225" s="65">
        <v>0</v>
      </c>
      <c r="O225" s="65">
        <v>0</v>
      </c>
      <c r="P225" s="168"/>
      <c r="Q225" s="168"/>
      <c r="R225" s="168"/>
      <c r="S225" s="168"/>
      <c r="T225" s="168"/>
      <c r="U225" s="168"/>
    </row>
    <row r="226" spans="1:21" s="94" customFormat="1" ht="24.95" customHeight="1">
      <c r="A226" s="8"/>
      <c r="B226" s="459"/>
      <c r="C226" s="285"/>
      <c r="D226" s="338"/>
      <c r="E226" s="431"/>
      <c r="F226" s="431"/>
      <c r="G226" s="432"/>
      <c r="H226" s="218" t="s">
        <v>383</v>
      </c>
      <c r="I226" s="219"/>
      <c r="J226" s="219"/>
      <c r="K226" s="219"/>
      <c r="L226" s="220"/>
      <c r="M226" s="45">
        <f>SUM(M223:M225)</f>
        <v>60</v>
      </c>
      <c r="N226" s="45">
        <f>SUM(N223:N225)</f>
        <v>6</v>
      </c>
      <c r="O226" s="45">
        <f>SUM(O223:O225)</f>
        <v>6</v>
      </c>
      <c r="P226" s="169"/>
      <c r="Q226" s="169"/>
      <c r="R226" s="169"/>
      <c r="S226" s="169"/>
      <c r="T226" s="169"/>
      <c r="U226" s="169"/>
    </row>
    <row r="227" spans="1:21" s="94" customFormat="1" ht="24.95" customHeight="1">
      <c r="A227" s="8"/>
      <c r="B227" s="459"/>
      <c r="C227" s="285"/>
      <c r="D227" s="336" t="s">
        <v>69</v>
      </c>
      <c r="E227" s="328" t="s">
        <v>70</v>
      </c>
      <c r="F227" s="427"/>
      <c r="G227" s="428"/>
      <c r="H227" s="269" t="s">
        <v>444</v>
      </c>
      <c r="I227" s="270" t="s">
        <v>445</v>
      </c>
      <c r="J227" s="216" t="s">
        <v>28</v>
      </c>
      <c r="K227" s="216" t="s">
        <v>387</v>
      </c>
      <c r="L227" s="14">
        <v>65.323499999999996</v>
      </c>
      <c r="M227" s="64">
        <v>48</v>
      </c>
      <c r="N227" s="65">
        <v>0</v>
      </c>
      <c r="O227" s="65">
        <v>0</v>
      </c>
      <c r="P227" s="168" t="s">
        <v>327</v>
      </c>
      <c r="Q227" s="168" t="s">
        <v>328</v>
      </c>
      <c r="R227" s="168" t="s">
        <v>329</v>
      </c>
      <c r="S227" s="168" t="s">
        <v>41</v>
      </c>
      <c r="T227" s="168" t="s">
        <v>139</v>
      </c>
      <c r="U227" s="168" t="s">
        <v>28</v>
      </c>
    </row>
    <row r="228" spans="1:21" s="94" customFormat="1" ht="24.95" customHeight="1">
      <c r="A228" s="8"/>
      <c r="B228" s="459"/>
      <c r="C228" s="285"/>
      <c r="D228" s="337"/>
      <c r="E228" s="331"/>
      <c r="F228" s="429"/>
      <c r="G228" s="430"/>
      <c r="H228" s="268"/>
      <c r="I228" s="271"/>
      <c r="J228" s="217"/>
      <c r="K228" s="217"/>
      <c r="L228" s="14">
        <v>77.154899999999998</v>
      </c>
      <c r="M228" s="64">
        <v>72</v>
      </c>
      <c r="N228" s="66">
        <v>5</v>
      </c>
      <c r="O228" s="66">
        <v>5</v>
      </c>
      <c r="P228" s="168"/>
      <c r="Q228" s="168"/>
      <c r="R228" s="168"/>
      <c r="S228" s="168"/>
      <c r="T228" s="168"/>
      <c r="U228" s="168"/>
    </row>
    <row r="229" spans="1:21" s="94" customFormat="1" ht="24.95" customHeight="1">
      <c r="A229" s="8"/>
      <c r="B229" s="459"/>
      <c r="C229" s="285"/>
      <c r="D229" s="338"/>
      <c r="E229" s="431"/>
      <c r="F229" s="431"/>
      <c r="G229" s="432"/>
      <c r="H229" s="218" t="s">
        <v>383</v>
      </c>
      <c r="I229" s="219"/>
      <c r="J229" s="219"/>
      <c r="K229" s="219"/>
      <c r="L229" s="220"/>
      <c r="M229" s="45">
        <f>SUM(M227:M228)</f>
        <v>120</v>
      </c>
      <c r="N229" s="45">
        <f>SUM(N227:N228)</f>
        <v>5</v>
      </c>
      <c r="O229" s="45">
        <f>SUM(O227:O228)</f>
        <v>5</v>
      </c>
      <c r="P229" s="169"/>
      <c r="Q229" s="169"/>
      <c r="R229" s="169"/>
      <c r="S229" s="169"/>
      <c r="T229" s="169"/>
      <c r="U229" s="169"/>
    </row>
    <row r="230" spans="1:21" s="94" customFormat="1" ht="24.95" customHeight="1">
      <c r="A230" s="8"/>
      <c r="B230" s="459"/>
      <c r="C230" s="285"/>
      <c r="D230" s="221" t="s">
        <v>215</v>
      </c>
      <c r="E230" s="266" t="s">
        <v>216</v>
      </c>
      <c r="F230" s="267"/>
      <c r="G230" s="267"/>
      <c r="H230" s="221" t="s">
        <v>446</v>
      </c>
      <c r="I230" s="457" t="s">
        <v>447</v>
      </c>
      <c r="J230" s="221" t="s">
        <v>28</v>
      </c>
      <c r="K230" s="221" t="s">
        <v>387</v>
      </c>
      <c r="L230" s="15">
        <v>84.892200000000003</v>
      </c>
      <c r="M230" s="67">
        <v>922</v>
      </c>
      <c r="N230" s="68">
        <v>0</v>
      </c>
      <c r="O230" s="68">
        <v>0</v>
      </c>
      <c r="P230" s="168" t="s">
        <v>330</v>
      </c>
      <c r="Q230" s="168" t="s">
        <v>331</v>
      </c>
      <c r="R230" s="168" t="s">
        <v>332</v>
      </c>
      <c r="S230" s="168" t="s">
        <v>41</v>
      </c>
      <c r="T230" s="168" t="s">
        <v>140</v>
      </c>
      <c r="U230" s="168" t="s">
        <v>230</v>
      </c>
    </row>
    <row r="231" spans="1:21" s="94" customFormat="1" ht="24.95" customHeight="1">
      <c r="A231" s="8"/>
      <c r="B231" s="459"/>
      <c r="C231" s="285"/>
      <c r="D231" s="221"/>
      <c r="E231" s="267"/>
      <c r="F231" s="267"/>
      <c r="G231" s="267"/>
      <c r="H231" s="221"/>
      <c r="I231" s="221"/>
      <c r="J231" s="221"/>
      <c r="K231" s="221"/>
      <c r="L231" s="15">
        <v>84.981899999999996</v>
      </c>
      <c r="M231" s="67">
        <v>336</v>
      </c>
      <c r="N231" s="69">
        <v>0</v>
      </c>
      <c r="O231" s="69">
        <v>0</v>
      </c>
      <c r="P231" s="168"/>
      <c r="Q231" s="168"/>
      <c r="R231" s="168"/>
      <c r="S231" s="168"/>
      <c r="T231" s="168"/>
      <c r="U231" s="168"/>
    </row>
    <row r="232" spans="1:21" s="94" customFormat="1" ht="24.95" customHeight="1">
      <c r="A232" s="8"/>
      <c r="B232" s="459"/>
      <c r="C232" s="285"/>
      <c r="D232" s="221"/>
      <c r="E232" s="267"/>
      <c r="F232" s="267"/>
      <c r="G232" s="267"/>
      <c r="H232" s="221"/>
      <c r="I232" s="221"/>
      <c r="J232" s="221"/>
      <c r="K232" s="221"/>
      <c r="L232" s="15">
        <v>99.236599999999996</v>
      </c>
      <c r="M232" s="67">
        <v>153</v>
      </c>
      <c r="N232" s="69">
        <v>0</v>
      </c>
      <c r="O232" s="69">
        <v>0</v>
      </c>
      <c r="P232" s="168"/>
      <c r="Q232" s="168"/>
      <c r="R232" s="168"/>
      <c r="S232" s="168"/>
      <c r="T232" s="168"/>
      <c r="U232" s="168"/>
    </row>
    <row r="233" spans="1:21" s="94" customFormat="1" ht="24.95" customHeight="1">
      <c r="A233" s="8"/>
      <c r="B233" s="459"/>
      <c r="C233" s="285"/>
      <c r="D233" s="221"/>
      <c r="E233" s="267"/>
      <c r="F233" s="267"/>
      <c r="G233" s="267"/>
      <c r="H233" s="221"/>
      <c r="I233" s="221"/>
      <c r="J233" s="221"/>
      <c r="K233" s="221"/>
      <c r="L233" s="15">
        <v>110.2366</v>
      </c>
      <c r="M233" s="67">
        <v>115</v>
      </c>
      <c r="N233" s="69">
        <v>0</v>
      </c>
      <c r="O233" s="69">
        <v>0</v>
      </c>
      <c r="P233" s="168"/>
      <c r="Q233" s="168"/>
      <c r="R233" s="168"/>
      <c r="S233" s="168"/>
      <c r="T233" s="168"/>
      <c r="U233" s="168"/>
    </row>
    <row r="234" spans="1:21" s="94" customFormat="1" ht="24.95" customHeight="1">
      <c r="A234" s="8"/>
      <c r="B234" s="459"/>
      <c r="C234" s="285"/>
      <c r="D234" s="221"/>
      <c r="E234" s="267"/>
      <c r="F234" s="267"/>
      <c r="G234" s="267"/>
      <c r="H234" s="221"/>
      <c r="I234" s="221"/>
      <c r="J234" s="221"/>
      <c r="K234" s="221"/>
      <c r="L234" s="15">
        <v>184.08439999999999</v>
      </c>
      <c r="M234" s="67">
        <v>6</v>
      </c>
      <c r="N234" s="69">
        <v>0</v>
      </c>
      <c r="O234" s="69">
        <v>0</v>
      </c>
      <c r="P234" s="168"/>
      <c r="Q234" s="168"/>
      <c r="R234" s="168"/>
      <c r="S234" s="168"/>
      <c r="T234" s="168"/>
      <c r="U234" s="168"/>
    </row>
    <row r="235" spans="1:21" s="94" customFormat="1" ht="24.95" customHeight="1">
      <c r="A235" s="8"/>
      <c r="B235" s="459"/>
      <c r="C235" s="285"/>
      <c r="D235" s="221"/>
      <c r="E235" s="267"/>
      <c r="F235" s="267"/>
      <c r="G235" s="267"/>
      <c r="H235" s="218" t="s">
        <v>383</v>
      </c>
      <c r="I235" s="219"/>
      <c r="J235" s="219"/>
      <c r="K235" s="219"/>
      <c r="L235" s="220"/>
      <c r="M235" s="45">
        <f>SUM(M230:M234)</f>
        <v>1532</v>
      </c>
      <c r="N235" s="45">
        <f>SUM(N230:N234)</f>
        <v>0</v>
      </c>
      <c r="O235" s="45">
        <f>SUM(O230:O234)</f>
        <v>0</v>
      </c>
      <c r="P235" s="169"/>
      <c r="Q235" s="169"/>
      <c r="R235" s="169"/>
      <c r="S235" s="169"/>
      <c r="T235" s="169"/>
      <c r="U235" s="169"/>
    </row>
    <row r="236" spans="1:21" s="94" customFormat="1" ht="24.95" customHeight="1">
      <c r="A236" s="8"/>
      <c r="B236" s="459"/>
      <c r="C236" s="285"/>
      <c r="D236" s="221" t="s">
        <v>71</v>
      </c>
      <c r="E236" s="266" t="s">
        <v>72</v>
      </c>
      <c r="F236" s="267"/>
      <c r="G236" s="267"/>
      <c r="H236" s="267" t="s">
        <v>448</v>
      </c>
      <c r="I236" s="266" t="s">
        <v>449</v>
      </c>
      <c r="J236" s="221" t="s">
        <v>28</v>
      </c>
      <c r="K236" s="221" t="s">
        <v>387</v>
      </c>
      <c r="L236" s="15" t="s">
        <v>73</v>
      </c>
      <c r="M236" s="67">
        <v>1</v>
      </c>
      <c r="N236" s="69">
        <v>1</v>
      </c>
      <c r="O236" s="69">
        <v>1</v>
      </c>
      <c r="P236" s="168" t="s">
        <v>333</v>
      </c>
      <c r="Q236" s="168" t="s">
        <v>334</v>
      </c>
      <c r="R236" s="168" t="s">
        <v>335</v>
      </c>
      <c r="S236" s="168" t="s">
        <v>41</v>
      </c>
      <c r="T236" s="168"/>
      <c r="U236" s="168" t="s">
        <v>166</v>
      </c>
    </row>
    <row r="237" spans="1:21" s="94" customFormat="1" ht="24.95" customHeight="1">
      <c r="A237" s="8"/>
      <c r="B237" s="459"/>
      <c r="C237" s="285"/>
      <c r="D237" s="221"/>
      <c r="E237" s="267"/>
      <c r="F237" s="267"/>
      <c r="G237" s="267"/>
      <c r="H237" s="267"/>
      <c r="I237" s="267"/>
      <c r="J237" s="221"/>
      <c r="K237" s="221"/>
      <c r="L237" s="15" t="s">
        <v>74</v>
      </c>
      <c r="M237" s="67">
        <v>14</v>
      </c>
      <c r="N237" s="69">
        <v>14</v>
      </c>
      <c r="O237" s="69">
        <v>14</v>
      </c>
      <c r="P237" s="168"/>
      <c r="Q237" s="168"/>
      <c r="R237" s="168"/>
      <c r="S237" s="168"/>
      <c r="T237" s="168"/>
      <c r="U237" s="168"/>
    </row>
    <row r="238" spans="1:21" s="94" customFormat="1" ht="24.95" customHeight="1">
      <c r="A238" s="8"/>
      <c r="B238" s="459"/>
      <c r="C238" s="285"/>
      <c r="D238" s="221"/>
      <c r="E238" s="267"/>
      <c r="F238" s="267"/>
      <c r="G238" s="267"/>
      <c r="H238" s="267"/>
      <c r="I238" s="267"/>
      <c r="J238" s="221"/>
      <c r="K238" s="221"/>
      <c r="L238" s="16" t="s">
        <v>75</v>
      </c>
      <c r="M238" s="67">
        <v>30</v>
      </c>
      <c r="N238" s="69">
        <v>27</v>
      </c>
      <c r="O238" s="69">
        <v>27</v>
      </c>
      <c r="P238" s="168"/>
      <c r="Q238" s="168"/>
      <c r="R238" s="168"/>
      <c r="S238" s="168"/>
      <c r="T238" s="168"/>
      <c r="U238" s="168"/>
    </row>
    <row r="239" spans="1:21" s="94" customFormat="1" ht="24.95" customHeight="1">
      <c r="A239" s="8"/>
      <c r="B239" s="459"/>
      <c r="C239" s="285"/>
      <c r="D239" s="221"/>
      <c r="E239" s="267"/>
      <c r="F239" s="267"/>
      <c r="G239" s="267"/>
      <c r="H239" s="267"/>
      <c r="I239" s="267"/>
      <c r="J239" s="221"/>
      <c r="K239" s="221"/>
      <c r="L239" s="16" t="s">
        <v>76</v>
      </c>
      <c r="M239" s="67">
        <v>15</v>
      </c>
      <c r="N239" s="69">
        <v>14</v>
      </c>
      <c r="O239" s="69">
        <v>14</v>
      </c>
      <c r="P239" s="168"/>
      <c r="Q239" s="168"/>
      <c r="R239" s="168"/>
      <c r="S239" s="168"/>
      <c r="T239" s="168"/>
      <c r="U239" s="168"/>
    </row>
    <row r="240" spans="1:21" s="94" customFormat="1" ht="24.95" customHeight="1">
      <c r="A240" s="8"/>
      <c r="B240" s="459"/>
      <c r="C240" s="285"/>
      <c r="D240" s="221"/>
      <c r="E240" s="267"/>
      <c r="F240" s="267"/>
      <c r="G240" s="267"/>
      <c r="H240" s="218" t="s">
        <v>383</v>
      </c>
      <c r="I240" s="219"/>
      <c r="J240" s="219"/>
      <c r="K240" s="219"/>
      <c r="L240" s="220"/>
      <c r="M240" s="45">
        <f>SUM(M236:M239)</f>
        <v>60</v>
      </c>
      <c r="N240" s="45">
        <f>SUM(N236:N239)</f>
        <v>56</v>
      </c>
      <c r="O240" s="45">
        <f>SUM(O236:O239)</f>
        <v>56</v>
      </c>
      <c r="P240" s="169"/>
      <c r="Q240" s="169"/>
      <c r="R240" s="169"/>
      <c r="S240" s="169"/>
      <c r="T240" s="169"/>
      <c r="U240" s="169"/>
    </row>
    <row r="241" spans="1:21" s="94" customFormat="1" ht="24.95" customHeight="1">
      <c r="A241" s="8"/>
      <c r="B241" s="459"/>
      <c r="C241" s="285"/>
      <c r="D241" s="221" t="s">
        <v>77</v>
      </c>
      <c r="E241" s="266" t="s">
        <v>78</v>
      </c>
      <c r="F241" s="267"/>
      <c r="G241" s="267"/>
      <c r="H241" s="267" t="s">
        <v>450</v>
      </c>
      <c r="I241" s="266" t="s">
        <v>451</v>
      </c>
      <c r="J241" s="221" t="s">
        <v>28</v>
      </c>
      <c r="K241" s="221" t="s">
        <v>387</v>
      </c>
      <c r="L241" s="15" t="s">
        <v>79</v>
      </c>
      <c r="M241" s="67">
        <v>32</v>
      </c>
      <c r="N241" s="69">
        <v>7</v>
      </c>
      <c r="O241" s="69">
        <v>7</v>
      </c>
      <c r="P241" s="168" t="s">
        <v>336</v>
      </c>
      <c r="Q241" s="168" t="s">
        <v>337</v>
      </c>
      <c r="R241" s="168" t="s">
        <v>338</v>
      </c>
      <c r="S241" s="168" t="s">
        <v>41</v>
      </c>
      <c r="T241" s="168"/>
      <c r="U241" s="168" t="s">
        <v>16</v>
      </c>
    </row>
    <row r="242" spans="1:21" s="94" customFormat="1" ht="24.95" customHeight="1">
      <c r="A242" s="8"/>
      <c r="B242" s="459"/>
      <c r="C242" s="285"/>
      <c r="D242" s="221"/>
      <c r="E242" s="267"/>
      <c r="F242" s="267"/>
      <c r="G242" s="267"/>
      <c r="H242" s="267"/>
      <c r="I242" s="267"/>
      <c r="J242" s="221"/>
      <c r="K242" s="221"/>
      <c r="L242" s="15" t="s">
        <v>80</v>
      </c>
      <c r="M242" s="67">
        <v>108</v>
      </c>
      <c r="N242" s="69">
        <v>11</v>
      </c>
      <c r="O242" s="69">
        <v>11</v>
      </c>
      <c r="P242" s="168"/>
      <c r="Q242" s="168"/>
      <c r="R242" s="168"/>
      <c r="S242" s="168"/>
      <c r="T242" s="168"/>
      <c r="U242" s="168"/>
    </row>
    <row r="243" spans="1:21" s="94" customFormat="1" ht="24.95" customHeight="1">
      <c r="A243" s="8"/>
      <c r="B243" s="459"/>
      <c r="C243" s="285"/>
      <c r="D243" s="221"/>
      <c r="E243" s="267"/>
      <c r="F243" s="267"/>
      <c r="G243" s="267"/>
      <c r="H243" s="267"/>
      <c r="I243" s="267"/>
      <c r="J243" s="221"/>
      <c r="K243" s="221"/>
      <c r="L243" s="16">
        <v>84.89</v>
      </c>
      <c r="M243" s="67">
        <v>346</v>
      </c>
      <c r="N243" s="69">
        <v>51</v>
      </c>
      <c r="O243" s="69">
        <v>50</v>
      </c>
      <c r="P243" s="168"/>
      <c r="Q243" s="168"/>
      <c r="R243" s="168"/>
      <c r="S243" s="168"/>
      <c r="T243" s="168"/>
      <c r="U243" s="168"/>
    </row>
    <row r="244" spans="1:21" s="94" customFormat="1" ht="24.95" customHeight="1">
      <c r="A244" s="8"/>
      <c r="B244" s="459"/>
      <c r="C244" s="285"/>
      <c r="D244" s="221"/>
      <c r="E244" s="267"/>
      <c r="F244" s="267"/>
      <c r="G244" s="267"/>
      <c r="H244" s="218" t="s">
        <v>383</v>
      </c>
      <c r="I244" s="219"/>
      <c r="J244" s="219"/>
      <c r="K244" s="219"/>
      <c r="L244" s="220"/>
      <c r="M244" s="45">
        <f>SUM(M241:M243)</f>
        <v>486</v>
      </c>
      <c r="N244" s="45">
        <f>SUM(N241:N243)</f>
        <v>69</v>
      </c>
      <c r="O244" s="45">
        <f>SUM(O241:O243)</f>
        <v>68</v>
      </c>
      <c r="P244" s="169"/>
      <c r="Q244" s="169"/>
      <c r="R244" s="169"/>
      <c r="S244" s="169"/>
      <c r="T244" s="169"/>
      <c r="U244" s="169"/>
    </row>
    <row r="245" spans="1:21" s="94" customFormat="1" ht="24.95" customHeight="1">
      <c r="A245" s="8"/>
      <c r="B245" s="459"/>
      <c r="C245" s="285"/>
      <c r="D245" s="221" t="s">
        <v>217</v>
      </c>
      <c r="E245" s="266" t="s">
        <v>219</v>
      </c>
      <c r="F245" s="267"/>
      <c r="G245" s="267"/>
      <c r="H245" s="267" t="s">
        <v>452</v>
      </c>
      <c r="I245" s="266" t="s">
        <v>453</v>
      </c>
      <c r="J245" s="221" t="s">
        <v>28</v>
      </c>
      <c r="K245" s="221" t="s">
        <v>387</v>
      </c>
      <c r="L245" s="15" t="s">
        <v>223</v>
      </c>
      <c r="M245" s="67">
        <v>22</v>
      </c>
      <c r="N245" s="205" t="s">
        <v>373</v>
      </c>
      <c r="O245" s="206"/>
      <c r="P245" s="168" t="s">
        <v>339</v>
      </c>
      <c r="Q245" s="168" t="s">
        <v>221</v>
      </c>
      <c r="R245" s="168" t="s">
        <v>349</v>
      </c>
      <c r="S245" s="168" t="s">
        <v>56</v>
      </c>
      <c r="T245" s="168" t="s">
        <v>222</v>
      </c>
      <c r="U245" s="168" t="s">
        <v>16</v>
      </c>
    </row>
    <row r="246" spans="1:21" s="94" customFormat="1" ht="24.95" customHeight="1">
      <c r="A246" s="8"/>
      <c r="B246" s="459"/>
      <c r="C246" s="285"/>
      <c r="D246" s="221"/>
      <c r="E246" s="266"/>
      <c r="F246" s="267"/>
      <c r="G246" s="267"/>
      <c r="H246" s="267"/>
      <c r="I246" s="266"/>
      <c r="J246" s="221"/>
      <c r="K246" s="221"/>
      <c r="L246" s="15" t="s">
        <v>224</v>
      </c>
      <c r="M246" s="67">
        <v>44</v>
      </c>
      <c r="N246" s="207"/>
      <c r="O246" s="208"/>
      <c r="P246" s="168"/>
      <c r="Q246" s="168"/>
      <c r="R246" s="168"/>
      <c r="S246" s="168"/>
      <c r="T246" s="168"/>
      <c r="U246" s="168"/>
    </row>
    <row r="247" spans="1:21" s="94" customFormat="1" ht="24.95" customHeight="1">
      <c r="A247" s="8"/>
      <c r="B247" s="459"/>
      <c r="C247" s="285"/>
      <c r="D247" s="221"/>
      <c r="E247" s="266"/>
      <c r="F247" s="267"/>
      <c r="G247" s="267"/>
      <c r="H247" s="267"/>
      <c r="I247" s="266"/>
      <c r="J247" s="221"/>
      <c r="K247" s="221"/>
      <c r="L247" s="15" t="s">
        <v>225</v>
      </c>
      <c r="M247" s="67">
        <v>183</v>
      </c>
      <c r="N247" s="207"/>
      <c r="O247" s="208"/>
      <c r="P247" s="168"/>
      <c r="Q247" s="168"/>
      <c r="R247" s="168"/>
      <c r="S247" s="168"/>
      <c r="T247" s="168"/>
      <c r="U247" s="168"/>
    </row>
    <row r="248" spans="1:21" s="94" customFormat="1" ht="24.95" customHeight="1">
      <c r="A248" s="8"/>
      <c r="B248" s="459"/>
      <c r="C248" s="285"/>
      <c r="D248" s="221"/>
      <c r="E248" s="266"/>
      <c r="F248" s="267"/>
      <c r="G248" s="267"/>
      <c r="H248" s="267"/>
      <c r="I248" s="266"/>
      <c r="J248" s="221"/>
      <c r="K248" s="221"/>
      <c r="L248" s="15" t="s">
        <v>226</v>
      </c>
      <c r="M248" s="67">
        <v>49</v>
      </c>
      <c r="N248" s="207"/>
      <c r="O248" s="208"/>
      <c r="P248" s="168"/>
      <c r="Q248" s="168"/>
      <c r="R248" s="168"/>
      <c r="S248" s="168"/>
      <c r="T248" s="168"/>
      <c r="U248" s="168"/>
    </row>
    <row r="249" spans="1:21" s="94" customFormat="1" ht="24.95" customHeight="1">
      <c r="A249" s="8"/>
      <c r="B249" s="459"/>
      <c r="C249" s="285"/>
      <c r="D249" s="221"/>
      <c r="E249" s="266"/>
      <c r="F249" s="267"/>
      <c r="G249" s="267"/>
      <c r="H249" s="267"/>
      <c r="I249" s="266"/>
      <c r="J249" s="221"/>
      <c r="K249" s="221"/>
      <c r="L249" s="15" t="s">
        <v>227</v>
      </c>
      <c r="M249" s="67">
        <v>25</v>
      </c>
      <c r="N249" s="207"/>
      <c r="O249" s="208"/>
      <c r="P249" s="168"/>
      <c r="Q249" s="168"/>
      <c r="R249" s="168"/>
      <c r="S249" s="168"/>
      <c r="T249" s="168"/>
      <c r="U249" s="168"/>
    </row>
    <row r="250" spans="1:21" s="94" customFormat="1" ht="24.95" customHeight="1">
      <c r="A250" s="8"/>
      <c r="B250" s="459"/>
      <c r="C250" s="285"/>
      <c r="D250" s="221"/>
      <c r="E250" s="267"/>
      <c r="F250" s="267"/>
      <c r="G250" s="267"/>
      <c r="H250" s="267"/>
      <c r="I250" s="267"/>
      <c r="J250" s="221"/>
      <c r="K250" s="221"/>
      <c r="L250" s="15">
        <v>75</v>
      </c>
      <c r="M250" s="67">
        <v>145</v>
      </c>
      <c r="N250" s="207"/>
      <c r="O250" s="208"/>
      <c r="P250" s="168"/>
      <c r="Q250" s="168"/>
      <c r="R250" s="168"/>
      <c r="S250" s="168"/>
      <c r="T250" s="168"/>
      <c r="U250" s="168"/>
    </row>
    <row r="251" spans="1:21" s="94" customFormat="1" ht="24.95" customHeight="1">
      <c r="A251" s="8"/>
      <c r="B251" s="459"/>
      <c r="C251" s="285"/>
      <c r="D251" s="221"/>
      <c r="E251" s="267"/>
      <c r="F251" s="267"/>
      <c r="G251" s="267"/>
      <c r="H251" s="267"/>
      <c r="I251" s="267"/>
      <c r="J251" s="221"/>
      <c r="K251" s="221"/>
      <c r="L251" s="16">
        <v>84</v>
      </c>
      <c r="M251" s="67">
        <v>288</v>
      </c>
      <c r="N251" s="209"/>
      <c r="O251" s="210"/>
      <c r="P251" s="168"/>
      <c r="Q251" s="168"/>
      <c r="R251" s="168"/>
      <c r="S251" s="168"/>
      <c r="T251" s="168"/>
      <c r="U251" s="168"/>
    </row>
    <row r="252" spans="1:21" s="94" customFormat="1" ht="24.95" customHeight="1">
      <c r="A252" s="8"/>
      <c r="B252" s="459"/>
      <c r="C252" s="285"/>
      <c r="D252" s="221"/>
      <c r="E252" s="267"/>
      <c r="F252" s="267"/>
      <c r="G252" s="267"/>
      <c r="H252" s="218" t="s">
        <v>383</v>
      </c>
      <c r="I252" s="219"/>
      <c r="J252" s="219"/>
      <c r="K252" s="219"/>
      <c r="L252" s="220"/>
      <c r="M252" s="45">
        <f>SUM(M245:M251)</f>
        <v>756</v>
      </c>
      <c r="N252" s="45">
        <f>SUM(N245:N251)</f>
        <v>0</v>
      </c>
      <c r="O252" s="45">
        <f>SUM(O245:O251)</f>
        <v>0</v>
      </c>
      <c r="P252" s="169"/>
      <c r="Q252" s="169"/>
      <c r="R252" s="169"/>
      <c r="S252" s="169"/>
      <c r="T252" s="169"/>
      <c r="U252" s="169"/>
    </row>
    <row r="253" spans="1:21" s="94" customFormat="1" ht="24.95" customHeight="1">
      <c r="A253" s="8"/>
      <c r="B253" s="459"/>
      <c r="C253" s="285"/>
      <c r="D253" s="221" t="s">
        <v>218</v>
      </c>
      <c r="E253" s="266" t="s">
        <v>220</v>
      </c>
      <c r="F253" s="267"/>
      <c r="G253" s="267"/>
      <c r="H253" s="266" t="s">
        <v>454</v>
      </c>
      <c r="I253" s="266" t="s">
        <v>455</v>
      </c>
      <c r="J253" s="221" t="s">
        <v>28</v>
      </c>
      <c r="K253" s="221" t="s">
        <v>387</v>
      </c>
      <c r="L253" s="15">
        <v>76</v>
      </c>
      <c r="M253" s="67">
        <v>123</v>
      </c>
      <c r="N253" s="205" t="s">
        <v>373</v>
      </c>
      <c r="O253" s="206"/>
      <c r="P253" s="168" t="s">
        <v>340</v>
      </c>
      <c r="Q253" s="168" t="s">
        <v>344</v>
      </c>
      <c r="R253" s="168" t="s">
        <v>249</v>
      </c>
      <c r="S253" s="168" t="s">
        <v>56</v>
      </c>
      <c r="T253" s="168"/>
      <c r="U253" s="168" t="s">
        <v>16</v>
      </c>
    </row>
    <row r="254" spans="1:21" s="94" customFormat="1" ht="24.95" customHeight="1">
      <c r="A254" s="8"/>
      <c r="B254" s="459"/>
      <c r="C254" s="285"/>
      <c r="D254" s="221"/>
      <c r="E254" s="266"/>
      <c r="F254" s="267"/>
      <c r="G254" s="267"/>
      <c r="H254" s="267"/>
      <c r="I254" s="266"/>
      <c r="J254" s="221"/>
      <c r="K254" s="221"/>
      <c r="L254" s="15" t="s">
        <v>228</v>
      </c>
      <c r="M254" s="67">
        <v>343</v>
      </c>
      <c r="N254" s="207"/>
      <c r="O254" s="208"/>
      <c r="P254" s="168"/>
      <c r="Q254" s="168"/>
      <c r="R254" s="168"/>
      <c r="S254" s="168"/>
      <c r="T254" s="168"/>
      <c r="U254" s="168"/>
    </row>
    <row r="255" spans="1:21" s="94" customFormat="1" ht="24.95" customHeight="1">
      <c r="A255" s="8"/>
      <c r="B255" s="459"/>
      <c r="C255" s="285"/>
      <c r="D255" s="221"/>
      <c r="E255" s="267"/>
      <c r="F255" s="267"/>
      <c r="G255" s="267"/>
      <c r="H255" s="267"/>
      <c r="I255" s="267"/>
      <c r="J255" s="221"/>
      <c r="K255" s="221"/>
      <c r="L255" s="15" t="s">
        <v>229</v>
      </c>
      <c r="M255" s="67">
        <v>280</v>
      </c>
      <c r="N255" s="207"/>
      <c r="O255" s="208"/>
      <c r="P255" s="168"/>
      <c r="Q255" s="168"/>
      <c r="R255" s="168"/>
      <c r="S255" s="168"/>
      <c r="T255" s="168"/>
      <c r="U255" s="168"/>
    </row>
    <row r="256" spans="1:21" s="94" customFormat="1" ht="24.95" customHeight="1">
      <c r="A256" s="8"/>
      <c r="B256" s="459"/>
      <c r="C256" s="285"/>
      <c r="D256" s="221"/>
      <c r="E256" s="267"/>
      <c r="F256" s="267"/>
      <c r="G256" s="267"/>
      <c r="H256" s="267"/>
      <c r="I256" s="267"/>
      <c r="J256" s="221"/>
      <c r="K256" s="221"/>
      <c r="L256" s="16">
        <v>109</v>
      </c>
      <c r="M256" s="67">
        <v>161</v>
      </c>
      <c r="N256" s="209"/>
      <c r="O256" s="210"/>
      <c r="P256" s="168"/>
      <c r="Q256" s="168"/>
      <c r="R256" s="168"/>
      <c r="S256" s="168"/>
      <c r="T256" s="168"/>
      <c r="U256" s="168"/>
    </row>
    <row r="257" spans="1:21" s="94" customFormat="1" ht="24.95" customHeight="1">
      <c r="A257" s="8"/>
      <c r="B257" s="459"/>
      <c r="C257" s="285"/>
      <c r="D257" s="221"/>
      <c r="E257" s="267"/>
      <c r="F257" s="267"/>
      <c r="G257" s="267"/>
      <c r="H257" s="218" t="s">
        <v>383</v>
      </c>
      <c r="I257" s="219"/>
      <c r="J257" s="219"/>
      <c r="K257" s="219"/>
      <c r="L257" s="220"/>
      <c r="M257" s="45">
        <f>SUM(M253:M256)</f>
        <v>907</v>
      </c>
      <c r="N257" s="45">
        <f>SUM(N253:N256)</f>
        <v>0</v>
      </c>
      <c r="O257" s="45">
        <f>SUM(O253:O256)</f>
        <v>0</v>
      </c>
      <c r="P257" s="169"/>
      <c r="Q257" s="169"/>
      <c r="R257" s="169"/>
      <c r="S257" s="169"/>
      <c r="T257" s="169"/>
      <c r="U257" s="169"/>
    </row>
    <row r="258" spans="1:21" s="94" customFormat="1" ht="24.95" customHeight="1">
      <c r="A258" s="8"/>
      <c r="B258" s="459"/>
      <c r="C258" s="285"/>
      <c r="D258" s="221" t="s">
        <v>233</v>
      </c>
      <c r="E258" s="266" t="s">
        <v>234</v>
      </c>
      <c r="F258" s="267"/>
      <c r="G258" s="267"/>
      <c r="H258" s="266" t="s">
        <v>456</v>
      </c>
      <c r="I258" s="266" t="s">
        <v>457</v>
      </c>
      <c r="J258" s="221" t="s">
        <v>28</v>
      </c>
      <c r="K258" s="221" t="s">
        <v>387</v>
      </c>
      <c r="L258" s="15" t="s">
        <v>228</v>
      </c>
      <c r="M258" s="67">
        <v>16</v>
      </c>
      <c r="N258" s="205" t="s">
        <v>373</v>
      </c>
      <c r="O258" s="211"/>
      <c r="P258" s="165" t="s">
        <v>341</v>
      </c>
      <c r="Q258" s="165" t="s">
        <v>345</v>
      </c>
      <c r="R258" s="165" t="s">
        <v>350</v>
      </c>
      <c r="S258" s="168" t="s">
        <v>56</v>
      </c>
      <c r="T258" s="168" t="s">
        <v>348</v>
      </c>
      <c r="U258" s="168" t="s">
        <v>166</v>
      </c>
    </row>
    <row r="259" spans="1:21" s="94" customFormat="1" ht="24.95" customHeight="1">
      <c r="A259" s="8"/>
      <c r="B259" s="459"/>
      <c r="C259" s="285"/>
      <c r="D259" s="221"/>
      <c r="E259" s="266"/>
      <c r="F259" s="267"/>
      <c r="G259" s="267"/>
      <c r="H259" s="267"/>
      <c r="I259" s="266"/>
      <c r="J259" s="221"/>
      <c r="K259" s="221"/>
      <c r="L259" s="15" t="s">
        <v>229</v>
      </c>
      <c r="M259" s="67">
        <v>259</v>
      </c>
      <c r="N259" s="212"/>
      <c r="O259" s="213"/>
      <c r="P259" s="166"/>
      <c r="Q259" s="166"/>
      <c r="R259" s="166"/>
      <c r="S259" s="168"/>
      <c r="T259" s="168"/>
      <c r="U259" s="168"/>
    </row>
    <row r="260" spans="1:21" s="94" customFormat="1" ht="24.95" customHeight="1">
      <c r="A260" s="8"/>
      <c r="B260" s="459"/>
      <c r="C260" s="285"/>
      <c r="D260" s="221"/>
      <c r="E260" s="266"/>
      <c r="F260" s="267"/>
      <c r="G260" s="267"/>
      <c r="H260" s="267"/>
      <c r="I260" s="266"/>
      <c r="J260" s="221"/>
      <c r="K260" s="221"/>
      <c r="L260" s="15" t="s">
        <v>235</v>
      </c>
      <c r="M260" s="67">
        <v>48</v>
      </c>
      <c r="N260" s="212"/>
      <c r="O260" s="213"/>
      <c r="P260" s="166"/>
      <c r="Q260" s="166"/>
      <c r="R260" s="166"/>
      <c r="S260" s="168"/>
      <c r="T260" s="168"/>
      <c r="U260" s="168"/>
    </row>
    <row r="261" spans="1:21" s="94" customFormat="1" ht="24.95" customHeight="1">
      <c r="A261" s="8"/>
      <c r="B261" s="459"/>
      <c r="C261" s="285"/>
      <c r="D261" s="221"/>
      <c r="E261" s="267"/>
      <c r="F261" s="267"/>
      <c r="G261" s="267"/>
      <c r="H261" s="267"/>
      <c r="I261" s="267"/>
      <c r="J261" s="221"/>
      <c r="K261" s="221"/>
      <c r="L261" s="15">
        <v>108</v>
      </c>
      <c r="M261" s="67">
        <v>159</v>
      </c>
      <c r="N261" s="212"/>
      <c r="O261" s="213"/>
      <c r="P261" s="166"/>
      <c r="Q261" s="166"/>
      <c r="R261" s="166"/>
      <c r="S261" s="168"/>
      <c r="T261" s="168"/>
      <c r="U261" s="168"/>
    </row>
    <row r="262" spans="1:21" s="94" customFormat="1" ht="24.95" customHeight="1">
      <c r="A262" s="8"/>
      <c r="B262" s="459"/>
      <c r="C262" s="285"/>
      <c r="D262" s="221"/>
      <c r="E262" s="267"/>
      <c r="F262" s="267"/>
      <c r="G262" s="267"/>
      <c r="H262" s="267"/>
      <c r="I262" s="267"/>
      <c r="J262" s="221"/>
      <c r="K262" s="221"/>
      <c r="L262" s="16">
        <v>116</v>
      </c>
      <c r="M262" s="67">
        <v>138</v>
      </c>
      <c r="N262" s="214"/>
      <c r="O262" s="215"/>
      <c r="P262" s="166"/>
      <c r="Q262" s="166"/>
      <c r="R262" s="166"/>
      <c r="S262" s="168"/>
      <c r="T262" s="168"/>
      <c r="U262" s="168"/>
    </row>
    <row r="263" spans="1:21" s="94" customFormat="1" ht="24.95" customHeight="1">
      <c r="A263" s="8"/>
      <c r="B263" s="459"/>
      <c r="C263" s="285"/>
      <c r="D263" s="221"/>
      <c r="E263" s="267"/>
      <c r="F263" s="267"/>
      <c r="G263" s="267"/>
      <c r="H263" s="218" t="s">
        <v>383</v>
      </c>
      <c r="I263" s="219"/>
      <c r="J263" s="219"/>
      <c r="K263" s="219"/>
      <c r="L263" s="220"/>
      <c r="M263" s="45">
        <f>SUM(M258:M262)</f>
        <v>620</v>
      </c>
      <c r="N263" s="45">
        <f>SUM(N258:N262)</f>
        <v>0</v>
      </c>
      <c r="O263" s="45">
        <f>SUM(O258:O262)</f>
        <v>0</v>
      </c>
      <c r="P263" s="167"/>
      <c r="Q263" s="167"/>
      <c r="R263" s="167"/>
      <c r="S263" s="169"/>
      <c r="T263" s="169"/>
      <c r="U263" s="169"/>
    </row>
    <row r="264" spans="1:21" s="94" customFormat="1" ht="24.95" customHeight="1">
      <c r="A264" s="8"/>
      <c r="B264" s="459"/>
      <c r="C264" s="285"/>
      <c r="D264" s="336" t="s">
        <v>253</v>
      </c>
      <c r="E264" s="327" t="s">
        <v>256</v>
      </c>
      <c r="F264" s="328"/>
      <c r="G264" s="329"/>
      <c r="H264" s="377" t="s">
        <v>458</v>
      </c>
      <c r="I264" s="303" t="s">
        <v>459</v>
      </c>
      <c r="J264" s="313" t="s">
        <v>16</v>
      </c>
      <c r="K264" s="313" t="s">
        <v>382</v>
      </c>
      <c r="L264" s="91" t="s">
        <v>237</v>
      </c>
      <c r="M264" s="92">
        <v>614</v>
      </c>
      <c r="N264" s="205" t="s">
        <v>373</v>
      </c>
      <c r="O264" s="206"/>
      <c r="P264" s="162" t="s">
        <v>342</v>
      </c>
      <c r="Q264" s="165" t="s">
        <v>346</v>
      </c>
      <c r="R264" s="165" t="s">
        <v>351</v>
      </c>
      <c r="S264" s="165" t="s">
        <v>53</v>
      </c>
      <c r="T264" s="168"/>
      <c r="U264" s="168" t="s">
        <v>16</v>
      </c>
    </row>
    <row r="265" spans="1:21" s="94" customFormat="1" ht="24.95" customHeight="1">
      <c r="A265" s="8"/>
      <c r="B265" s="459"/>
      <c r="C265" s="285"/>
      <c r="D265" s="337"/>
      <c r="E265" s="330"/>
      <c r="F265" s="331"/>
      <c r="G265" s="332"/>
      <c r="H265" s="313"/>
      <c r="I265" s="498"/>
      <c r="J265" s="313"/>
      <c r="K265" s="313"/>
      <c r="L265" s="91" t="s">
        <v>238</v>
      </c>
      <c r="M265" s="92">
        <v>40</v>
      </c>
      <c r="N265" s="207"/>
      <c r="O265" s="208"/>
      <c r="P265" s="163"/>
      <c r="Q265" s="166"/>
      <c r="R265" s="166"/>
      <c r="S265" s="166"/>
      <c r="T265" s="168"/>
      <c r="U265" s="168"/>
    </row>
    <row r="266" spans="1:21" s="94" customFormat="1" ht="24.95" customHeight="1">
      <c r="A266" s="8"/>
      <c r="B266" s="459"/>
      <c r="C266" s="285"/>
      <c r="D266" s="337"/>
      <c r="E266" s="330"/>
      <c r="F266" s="331"/>
      <c r="G266" s="332"/>
      <c r="H266" s="313"/>
      <c r="I266" s="498"/>
      <c r="J266" s="313"/>
      <c r="K266" s="313"/>
      <c r="L266" s="93" t="s">
        <v>254</v>
      </c>
      <c r="M266" s="92">
        <v>260</v>
      </c>
      <c r="N266" s="207"/>
      <c r="O266" s="208"/>
      <c r="P266" s="163"/>
      <c r="Q266" s="166"/>
      <c r="R266" s="166"/>
      <c r="S266" s="166"/>
      <c r="T266" s="168"/>
      <c r="U266" s="168"/>
    </row>
    <row r="267" spans="1:21" s="94" customFormat="1" ht="24.95" customHeight="1">
      <c r="A267" s="8"/>
      <c r="B267" s="459"/>
      <c r="C267" s="285"/>
      <c r="D267" s="337"/>
      <c r="E267" s="330"/>
      <c r="F267" s="331"/>
      <c r="G267" s="332"/>
      <c r="H267" s="313"/>
      <c r="I267" s="498"/>
      <c r="J267" s="313"/>
      <c r="K267" s="313"/>
      <c r="L267" s="93" t="s">
        <v>255</v>
      </c>
      <c r="M267" s="92">
        <v>200</v>
      </c>
      <c r="N267" s="207"/>
      <c r="O267" s="208"/>
      <c r="P267" s="163"/>
      <c r="Q267" s="166"/>
      <c r="R267" s="166"/>
      <c r="S267" s="166"/>
      <c r="T267" s="168"/>
      <c r="U267" s="168"/>
    </row>
    <row r="268" spans="1:21" s="94" customFormat="1" ht="24.95" customHeight="1">
      <c r="A268" s="8"/>
      <c r="B268" s="459"/>
      <c r="C268" s="285"/>
      <c r="D268" s="337"/>
      <c r="E268" s="330"/>
      <c r="F268" s="331"/>
      <c r="G268" s="332"/>
      <c r="H268" s="313"/>
      <c r="I268" s="499"/>
      <c r="J268" s="313"/>
      <c r="K268" s="313"/>
      <c r="L268" s="93">
        <v>110</v>
      </c>
      <c r="M268" s="92">
        <v>236</v>
      </c>
      <c r="N268" s="209"/>
      <c r="O268" s="210"/>
      <c r="P268" s="163"/>
      <c r="Q268" s="166"/>
      <c r="R268" s="166"/>
      <c r="S268" s="166"/>
      <c r="T268" s="168"/>
      <c r="U268" s="168"/>
    </row>
    <row r="269" spans="1:21" s="94" customFormat="1" ht="24.95" customHeight="1">
      <c r="A269" s="8"/>
      <c r="B269" s="459"/>
      <c r="C269" s="285"/>
      <c r="D269" s="338"/>
      <c r="E269" s="333"/>
      <c r="F269" s="334"/>
      <c r="G269" s="335"/>
      <c r="H269" s="500" t="s">
        <v>383</v>
      </c>
      <c r="I269" s="501"/>
      <c r="J269" s="501"/>
      <c r="K269" s="501"/>
      <c r="L269" s="502"/>
      <c r="M269" s="45">
        <f>SUM(M264:M268)</f>
        <v>1350</v>
      </c>
      <c r="N269" s="45">
        <f>SUM(N264:N268)</f>
        <v>0</v>
      </c>
      <c r="O269" s="45">
        <f>SUM(O264:O268)</f>
        <v>0</v>
      </c>
      <c r="P269" s="164"/>
      <c r="Q269" s="167"/>
      <c r="R269" s="167"/>
      <c r="S269" s="167"/>
      <c r="T269" s="169"/>
      <c r="U269" s="169"/>
    </row>
    <row r="270" spans="1:21" s="94" customFormat="1" ht="24.95" customHeight="1">
      <c r="A270" s="8"/>
      <c r="B270" s="459"/>
      <c r="C270" s="285"/>
      <c r="D270" s="336" t="s">
        <v>268</v>
      </c>
      <c r="E270" s="327" t="s">
        <v>267</v>
      </c>
      <c r="F270" s="328"/>
      <c r="G270" s="329"/>
      <c r="H270" s="377" t="s">
        <v>460</v>
      </c>
      <c r="I270" s="303" t="s">
        <v>461</v>
      </c>
      <c r="J270" s="313" t="s">
        <v>28</v>
      </c>
      <c r="K270" s="313" t="s">
        <v>387</v>
      </c>
      <c r="L270" s="91" t="s">
        <v>228</v>
      </c>
      <c r="M270" s="92">
        <v>264</v>
      </c>
      <c r="N270" s="205" t="s">
        <v>373</v>
      </c>
      <c r="O270" s="206"/>
      <c r="P270" s="162" t="s">
        <v>343</v>
      </c>
      <c r="Q270" s="165" t="s">
        <v>347</v>
      </c>
      <c r="R270" s="165" t="s">
        <v>351</v>
      </c>
      <c r="S270" s="165" t="s">
        <v>56</v>
      </c>
      <c r="T270" s="168"/>
      <c r="U270" s="168" t="s">
        <v>16</v>
      </c>
    </row>
    <row r="271" spans="1:21" s="94" customFormat="1" ht="24.95" customHeight="1">
      <c r="A271" s="8"/>
      <c r="B271" s="459"/>
      <c r="C271" s="285"/>
      <c r="D271" s="337"/>
      <c r="E271" s="330"/>
      <c r="F271" s="331"/>
      <c r="G271" s="332"/>
      <c r="H271" s="313"/>
      <c r="I271" s="498"/>
      <c r="J271" s="313"/>
      <c r="K271" s="313"/>
      <c r="L271" s="91" t="s">
        <v>229</v>
      </c>
      <c r="M271" s="92">
        <v>112</v>
      </c>
      <c r="N271" s="207"/>
      <c r="O271" s="208"/>
      <c r="P271" s="163"/>
      <c r="Q271" s="166"/>
      <c r="R271" s="166"/>
      <c r="S271" s="166"/>
      <c r="T271" s="168"/>
      <c r="U271" s="168"/>
    </row>
    <row r="272" spans="1:21" s="94" customFormat="1" ht="24.95" customHeight="1">
      <c r="A272" s="8"/>
      <c r="B272" s="459"/>
      <c r="C272" s="285"/>
      <c r="D272" s="337"/>
      <c r="E272" s="330"/>
      <c r="F272" s="331"/>
      <c r="G272" s="332"/>
      <c r="H272" s="313"/>
      <c r="I272" s="498"/>
      <c r="J272" s="313"/>
      <c r="K272" s="313"/>
      <c r="L272" s="93">
        <v>114</v>
      </c>
      <c r="M272" s="92">
        <v>108</v>
      </c>
      <c r="N272" s="207"/>
      <c r="O272" s="208"/>
      <c r="P272" s="163"/>
      <c r="Q272" s="166"/>
      <c r="R272" s="166"/>
      <c r="S272" s="166"/>
      <c r="T272" s="168"/>
      <c r="U272" s="168"/>
    </row>
    <row r="273" spans="1:21" s="94" customFormat="1" ht="24.95" customHeight="1">
      <c r="A273" s="8"/>
      <c r="B273" s="459"/>
      <c r="C273" s="285"/>
      <c r="D273" s="337"/>
      <c r="E273" s="330"/>
      <c r="F273" s="331"/>
      <c r="G273" s="332"/>
      <c r="H273" s="313"/>
      <c r="I273" s="498"/>
      <c r="J273" s="313"/>
      <c r="K273" s="313"/>
      <c r="L273" s="93">
        <v>132</v>
      </c>
      <c r="M273" s="92">
        <v>5</v>
      </c>
      <c r="N273" s="207"/>
      <c r="O273" s="208"/>
      <c r="P273" s="163"/>
      <c r="Q273" s="166"/>
      <c r="R273" s="166"/>
      <c r="S273" s="166"/>
      <c r="T273" s="168"/>
      <c r="U273" s="168"/>
    </row>
    <row r="274" spans="1:21" s="94" customFormat="1" ht="24.95" customHeight="1">
      <c r="A274" s="8"/>
      <c r="B274" s="459"/>
      <c r="C274" s="285"/>
      <c r="D274" s="337"/>
      <c r="E274" s="330"/>
      <c r="F274" s="331"/>
      <c r="G274" s="332"/>
      <c r="H274" s="313"/>
      <c r="I274" s="499"/>
      <c r="J274" s="313"/>
      <c r="K274" s="313"/>
      <c r="L274" s="93">
        <v>162</v>
      </c>
      <c r="M274" s="92">
        <v>2</v>
      </c>
      <c r="N274" s="209"/>
      <c r="O274" s="210"/>
      <c r="P274" s="163"/>
      <c r="Q274" s="166"/>
      <c r="R274" s="166"/>
      <c r="S274" s="166"/>
      <c r="T274" s="168"/>
      <c r="U274" s="168"/>
    </row>
    <row r="275" spans="1:21" s="94" customFormat="1" ht="24.95" customHeight="1">
      <c r="A275" s="8"/>
      <c r="B275" s="460"/>
      <c r="C275" s="286"/>
      <c r="D275" s="338"/>
      <c r="E275" s="333"/>
      <c r="F275" s="334"/>
      <c r="G275" s="335"/>
      <c r="H275" s="503" t="s">
        <v>383</v>
      </c>
      <c r="I275" s="504"/>
      <c r="J275" s="504"/>
      <c r="K275" s="504"/>
      <c r="L275" s="505"/>
      <c r="M275" s="45">
        <f>SUM(M270:M274)</f>
        <v>491</v>
      </c>
      <c r="N275" s="45">
        <f>SUM(N270:N274)</f>
        <v>0</v>
      </c>
      <c r="O275" s="45">
        <f>SUM(O270:O274)</f>
        <v>0</v>
      </c>
      <c r="P275" s="164"/>
      <c r="Q275" s="167"/>
      <c r="R275" s="167"/>
      <c r="S275" s="167"/>
      <c r="T275" s="169"/>
      <c r="U275" s="169"/>
    </row>
    <row r="276" spans="1:21" s="94" customFormat="1" ht="24.95" customHeight="1">
      <c r="A276" s="8"/>
      <c r="B276" s="296" t="s">
        <v>17</v>
      </c>
      <c r="C276" s="297"/>
      <c r="D276" s="297"/>
      <c r="E276" s="297"/>
      <c r="F276" s="297"/>
      <c r="G276" s="297"/>
      <c r="H276" s="297"/>
      <c r="I276" s="297"/>
      <c r="J276" s="297"/>
      <c r="K276" s="297"/>
      <c r="L276" s="298"/>
      <c r="M276" s="98">
        <f>SUM(M263,M257,M252,M244,M240,M235,M229,M226,M222,M269,M275)</f>
        <v>6494</v>
      </c>
      <c r="N276" s="104">
        <v>981</v>
      </c>
      <c r="O276" s="104">
        <v>951</v>
      </c>
      <c r="P276" s="6"/>
      <c r="Q276" s="6"/>
      <c r="R276" s="22"/>
      <c r="S276" s="22"/>
      <c r="T276" s="22"/>
      <c r="U276" s="22"/>
    </row>
    <row r="277" spans="1:21" s="31" customFormat="1" ht="21.75" customHeight="1">
      <c r="A277" s="308"/>
      <c r="B277" s="263" t="s">
        <v>25</v>
      </c>
      <c r="C277" s="263" t="s">
        <v>103</v>
      </c>
      <c r="D277" s="272" t="s">
        <v>257</v>
      </c>
      <c r="E277" s="275" t="s">
        <v>258</v>
      </c>
      <c r="F277" s="276"/>
      <c r="G277" s="277"/>
      <c r="H277" s="272" t="s">
        <v>462</v>
      </c>
      <c r="I277" s="272" t="s">
        <v>395</v>
      </c>
      <c r="J277" s="360" t="s">
        <v>16</v>
      </c>
      <c r="K277" s="360" t="s">
        <v>382</v>
      </c>
      <c r="L277" s="131">
        <v>66</v>
      </c>
      <c r="M277" s="79">
        <v>73</v>
      </c>
      <c r="N277" s="233" t="s">
        <v>373</v>
      </c>
      <c r="O277" s="341"/>
      <c r="P277" s="159" t="s">
        <v>352</v>
      </c>
      <c r="Q277" s="159" t="s">
        <v>354</v>
      </c>
      <c r="R277" s="159" t="s">
        <v>356</v>
      </c>
      <c r="S277" s="159" t="s">
        <v>53</v>
      </c>
      <c r="T277" s="421"/>
      <c r="U277" s="159" t="s">
        <v>16</v>
      </c>
    </row>
    <row r="278" spans="1:21" s="31" customFormat="1" ht="21.75" customHeight="1">
      <c r="A278" s="308"/>
      <c r="B278" s="264"/>
      <c r="C278" s="264"/>
      <c r="D278" s="273"/>
      <c r="E278" s="278"/>
      <c r="F278" s="279"/>
      <c r="G278" s="280"/>
      <c r="H278" s="273"/>
      <c r="I278" s="273"/>
      <c r="J278" s="361"/>
      <c r="K278" s="361"/>
      <c r="L278" s="127" t="s">
        <v>237</v>
      </c>
      <c r="M278" s="79">
        <v>254</v>
      </c>
      <c r="N278" s="342"/>
      <c r="O278" s="343"/>
      <c r="P278" s="160"/>
      <c r="Q278" s="160"/>
      <c r="R278" s="160"/>
      <c r="S278" s="160"/>
      <c r="T278" s="422"/>
      <c r="U278" s="160"/>
    </row>
    <row r="279" spans="1:21" s="31" customFormat="1" ht="21.75" customHeight="1">
      <c r="A279" s="308"/>
      <c r="B279" s="264"/>
      <c r="C279" s="264"/>
      <c r="D279" s="273"/>
      <c r="E279" s="278"/>
      <c r="F279" s="279"/>
      <c r="G279" s="280"/>
      <c r="H279" s="273"/>
      <c r="I279" s="273"/>
      <c r="J279" s="361"/>
      <c r="K279" s="361"/>
      <c r="L279" s="127" t="s">
        <v>238</v>
      </c>
      <c r="M279" s="79">
        <v>40</v>
      </c>
      <c r="N279" s="342"/>
      <c r="O279" s="343"/>
      <c r="P279" s="160"/>
      <c r="Q279" s="160"/>
      <c r="R279" s="160"/>
      <c r="S279" s="160"/>
      <c r="T279" s="422"/>
      <c r="U279" s="160"/>
    </row>
    <row r="280" spans="1:21" s="31" customFormat="1" ht="21.75" customHeight="1">
      <c r="A280" s="308"/>
      <c r="B280" s="264"/>
      <c r="C280" s="264"/>
      <c r="D280" s="273"/>
      <c r="E280" s="278"/>
      <c r="F280" s="279"/>
      <c r="G280" s="280"/>
      <c r="H280" s="274"/>
      <c r="I280" s="274"/>
      <c r="J280" s="372"/>
      <c r="K280" s="372"/>
      <c r="L280" s="131">
        <v>115</v>
      </c>
      <c r="M280" s="79">
        <v>61</v>
      </c>
      <c r="N280" s="344"/>
      <c r="O280" s="345"/>
      <c r="P280" s="160"/>
      <c r="Q280" s="160"/>
      <c r="R280" s="160"/>
      <c r="S280" s="160"/>
      <c r="T280" s="422"/>
      <c r="U280" s="160"/>
    </row>
    <row r="281" spans="1:21" s="31" customFormat="1" ht="21.75" customHeight="1">
      <c r="A281" s="308"/>
      <c r="B281" s="264"/>
      <c r="C281" s="264"/>
      <c r="D281" s="274"/>
      <c r="E281" s="281"/>
      <c r="F281" s="282"/>
      <c r="G281" s="283"/>
      <c r="H281" s="218" t="s">
        <v>383</v>
      </c>
      <c r="I281" s="219"/>
      <c r="J281" s="219"/>
      <c r="K281" s="219"/>
      <c r="L281" s="220"/>
      <c r="M281" s="80">
        <f>SUM(M277:M280)</f>
        <v>428</v>
      </c>
      <c r="N281" s="111">
        <v>0</v>
      </c>
      <c r="O281" s="111">
        <v>0</v>
      </c>
      <c r="P281" s="161"/>
      <c r="Q281" s="161"/>
      <c r="R281" s="161"/>
      <c r="S281" s="161"/>
      <c r="T281" s="423"/>
      <c r="U281" s="161"/>
    </row>
    <row r="282" spans="1:21" s="31" customFormat="1" ht="21.75" customHeight="1">
      <c r="A282" s="308"/>
      <c r="B282" s="264"/>
      <c r="C282" s="264"/>
      <c r="D282" s="272" t="s">
        <v>270</v>
      </c>
      <c r="E282" s="275" t="s">
        <v>269</v>
      </c>
      <c r="F282" s="276"/>
      <c r="G282" s="277"/>
      <c r="H282" s="272" t="s">
        <v>398</v>
      </c>
      <c r="I282" s="272" t="s">
        <v>463</v>
      </c>
      <c r="J282" s="360" t="s">
        <v>16</v>
      </c>
      <c r="K282" s="360" t="s">
        <v>382</v>
      </c>
      <c r="L282" s="107" t="s">
        <v>237</v>
      </c>
      <c r="M282" s="79">
        <v>415</v>
      </c>
      <c r="N282" s="233" t="s">
        <v>373</v>
      </c>
      <c r="O282" s="341"/>
      <c r="P282" s="159" t="s">
        <v>353</v>
      </c>
      <c r="Q282" s="159" t="s">
        <v>355</v>
      </c>
      <c r="R282" s="159" t="s">
        <v>357</v>
      </c>
      <c r="S282" s="159" t="s">
        <v>53</v>
      </c>
      <c r="T282" s="421"/>
      <c r="U282" s="159" t="s">
        <v>16</v>
      </c>
    </row>
    <row r="283" spans="1:21" s="31" customFormat="1" ht="21.75" customHeight="1">
      <c r="A283" s="308"/>
      <c r="B283" s="264"/>
      <c r="C283" s="264"/>
      <c r="D283" s="273"/>
      <c r="E283" s="278"/>
      <c r="F283" s="279"/>
      <c r="G283" s="280"/>
      <c r="H283" s="273"/>
      <c r="I283" s="273"/>
      <c r="J283" s="361"/>
      <c r="K283" s="361"/>
      <c r="L283" s="107" t="s">
        <v>238</v>
      </c>
      <c r="M283" s="79">
        <v>42</v>
      </c>
      <c r="N283" s="342"/>
      <c r="O283" s="343"/>
      <c r="P283" s="160"/>
      <c r="Q283" s="160"/>
      <c r="R283" s="160"/>
      <c r="S283" s="160"/>
      <c r="T283" s="422"/>
      <c r="U283" s="160"/>
    </row>
    <row r="284" spans="1:21" s="31" customFormat="1" ht="21.75" customHeight="1">
      <c r="A284" s="308"/>
      <c r="B284" s="264"/>
      <c r="C284" s="264"/>
      <c r="D284" s="273"/>
      <c r="E284" s="278"/>
      <c r="F284" s="279"/>
      <c r="G284" s="280"/>
      <c r="H284" s="273"/>
      <c r="I284" s="273"/>
      <c r="J284" s="361"/>
      <c r="K284" s="361"/>
      <c r="L284" s="107" t="s">
        <v>271</v>
      </c>
      <c r="M284" s="79">
        <v>166</v>
      </c>
      <c r="N284" s="342"/>
      <c r="O284" s="343"/>
      <c r="P284" s="160"/>
      <c r="Q284" s="160"/>
      <c r="R284" s="160"/>
      <c r="S284" s="160"/>
      <c r="T284" s="422"/>
      <c r="U284" s="160"/>
    </row>
    <row r="285" spans="1:21" s="31" customFormat="1" ht="21.75" customHeight="1">
      <c r="A285" s="308"/>
      <c r="B285" s="264"/>
      <c r="C285" s="264"/>
      <c r="D285" s="273"/>
      <c r="E285" s="278"/>
      <c r="F285" s="279"/>
      <c r="G285" s="280"/>
      <c r="H285" s="273"/>
      <c r="I285" s="273"/>
      <c r="J285" s="361"/>
      <c r="K285" s="361"/>
      <c r="L285" s="107">
        <v>102</v>
      </c>
      <c r="M285" s="79">
        <v>67</v>
      </c>
      <c r="N285" s="342"/>
      <c r="O285" s="343"/>
      <c r="P285" s="160"/>
      <c r="Q285" s="160"/>
      <c r="R285" s="160"/>
      <c r="S285" s="160"/>
      <c r="T285" s="422"/>
      <c r="U285" s="160"/>
    </row>
    <row r="286" spans="1:21" s="31" customFormat="1" ht="21.75" customHeight="1">
      <c r="A286" s="308"/>
      <c r="B286" s="264"/>
      <c r="C286" s="264"/>
      <c r="D286" s="273"/>
      <c r="E286" s="278"/>
      <c r="F286" s="279"/>
      <c r="G286" s="280"/>
      <c r="H286" s="274"/>
      <c r="I286" s="274"/>
      <c r="J286" s="372"/>
      <c r="K286" s="372"/>
      <c r="L286" s="107">
        <v>117</v>
      </c>
      <c r="M286" s="79">
        <v>73</v>
      </c>
      <c r="N286" s="344"/>
      <c r="O286" s="345"/>
      <c r="P286" s="160"/>
      <c r="Q286" s="160"/>
      <c r="R286" s="160"/>
      <c r="S286" s="160"/>
      <c r="T286" s="422"/>
      <c r="U286" s="160"/>
    </row>
    <row r="287" spans="1:21" s="31" customFormat="1" ht="21.75" customHeight="1">
      <c r="A287" s="308"/>
      <c r="B287" s="265"/>
      <c r="C287" s="265"/>
      <c r="D287" s="274"/>
      <c r="E287" s="281"/>
      <c r="F287" s="282"/>
      <c r="G287" s="283"/>
      <c r="H287" s="218" t="s">
        <v>383</v>
      </c>
      <c r="I287" s="219"/>
      <c r="J287" s="219"/>
      <c r="K287" s="219"/>
      <c r="L287" s="219"/>
      <c r="M287" s="108">
        <f>M282+M283+M284+M285+M286</f>
        <v>763</v>
      </c>
      <c r="N287" s="111">
        <v>0</v>
      </c>
      <c r="O287" s="111">
        <v>0</v>
      </c>
      <c r="P287" s="161"/>
      <c r="Q287" s="161"/>
      <c r="R287" s="161"/>
      <c r="S287" s="161"/>
      <c r="T287" s="423"/>
      <c r="U287" s="161"/>
    </row>
    <row r="288" spans="1:21" s="31" customFormat="1" ht="21" customHeight="1">
      <c r="A288" s="378"/>
      <c r="B288" s="358" t="s">
        <v>17</v>
      </c>
      <c r="C288" s="358"/>
      <c r="D288" s="358"/>
      <c r="E288" s="358"/>
      <c r="F288" s="358"/>
      <c r="G288" s="358"/>
      <c r="H288" s="358"/>
      <c r="I288" s="358"/>
      <c r="J288" s="358"/>
      <c r="K288" s="358"/>
      <c r="L288" s="358"/>
      <c r="M288" s="105">
        <f>M281+M287</f>
        <v>1191</v>
      </c>
      <c r="N288" s="105">
        <v>6</v>
      </c>
      <c r="O288" s="105">
        <v>6</v>
      </c>
      <c r="P288" s="6"/>
      <c r="Q288" s="6"/>
      <c r="R288" s="81"/>
      <c r="S288" s="81"/>
      <c r="T288" s="81"/>
      <c r="U288" s="81"/>
    </row>
    <row r="289" spans="1:21" s="94" customFormat="1" ht="24.95" customHeight="1">
      <c r="A289" s="8"/>
      <c r="B289" s="458" t="s">
        <v>25</v>
      </c>
      <c r="C289" s="325" t="s">
        <v>86</v>
      </c>
      <c r="D289" s="300" t="s">
        <v>82</v>
      </c>
      <c r="E289" s="287" t="s">
        <v>83</v>
      </c>
      <c r="F289" s="288"/>
      <c r="G289" s="289"/>
      <c r="H289" s="303" t="s">
        <v>464</v>
      </c>
      <c r="I289" s="303" t="s">
        <v>465</v>
      </c>
      <c r="J289" s="305" t="s">
        <v>16</v>
      </c>
      <c r="K289" s="305" t="s">
        <v>382</v>
      </c>
      <c r="L289" s="17">
        <v>74.819999999999993</v>
      </c>
      <c r="M289" s="70">
        <v>65</v>
      </c>
      <c r="N289" s="346" t="s">
        <v>373</v>
      </c>
      <c r="O289" s="347"/>
      <c r="P289" s="159" t="s">
        <v>141</v>
      </c>
      <c r="Q289" s="159" t="s">
        <v>142</v>
      </c>
      <c r="R289" s="159" t="s">
        <v>143</v>
      </c>
      <c r="S289" s="173" t="s">
        <v>32</v>
      </c>
      <c r="T289" s="156"/>
      <c r="U289" s="159" t="s">
        <v>16</v>
      </c>
    </row>
    <row r="290" spans="1:21" s="94" customFormat="1" ht="24.95" customHeight="1">
      <c r="A290" s="8"/>
      <c r="B290" s="459"/>
      <c r="C290" s="326"/>
      <c r="D290" s="301"/>
      <c r="E290" s="290"/>
      <c r="F290" s="291"/>
      <c r="G290" s="292"/>
      <c r="H290" s="498"/>
      <c r="I290" s="498"/>
      <c r="J290" s="304"/>
      <c r="K290" s="304"/>
      <c r="L290" s="17">
        <v>74.75</v>
      </c>
      <c r="M290" s="70">
        <v>24</v>
      </c>
      <c r="N290" s="348"/>
      <c r="O290" s="349"/>
      <c r="P290" s="160"/>
      <c r="Q290" s="160"/>
      <c r="R290" s="160"/>
      <c r="S290" s="174"/>
      <c r="T290" s="157"/>
      <c r="U290" s="160"/>
    </row>
    <row r="291" spans="1:21" s="94" customFormat="1" ht="24.95" customHeight="1">
      <c r="A291" s="8"/>
      <c r="B291" s="459"/>
      <c r="C291" s="326"/>
      <c r="D291" s="301"/>
      <c r="E291" s="290"/>
      <c r="F291" s="291"/>
      <c r="G291" s="292"/>
      <c r="H291" s="498"/>
      <c r="I291" s="498"/>
      <c r="J291" s="304"/>
      <c r="K291" s="304"/>
      <c r="L291" s="17">
        <v>84.7</v>
      </c>
      <c r="M291" s="70">
        <v>335</v>
      </c>
      <c r="N291" s="348"/>
      <c r="O291" s="349"/>
      <c r="P291" s="160"/>
      <c r="Q291" s="160"/>
      <c r="R291" s="160"/>
      <c r="S291" s="174"/>
      <c r="T291" s="157"/>
      <c r="U291" s="160"/>
    </row>
    <row r="292" spans="1:21" s="94" customFormat="1" ht="24.95" customHeight="1">
      <c r="A292" s="8"/>
      <c r="B292" s="459"/>
      <c r="C292" s="326"/>
      <c r="D292" s="301"/>
      <c r="E292" s="290"/>
      <c r="F292" s="291"/>
      <c r="G292" s="292"/>
      <c r="H292" s="498"/>
      <c r="I292" s="498"/>
      <c r="J292" s="304"/>
      <c r="K292" s="304"/>
      <c r="L292" s="17">
        <v>84.98</v>
      </c>
      <c r="M292" s="12">
        <v>66</v>
      </c>
      <c r="N292" s="348"/>
      <c r="O292" s="349"/>
      <c r="P292" s="160"/>
      <c r="Q292" s="160"/>
      <c r="R292" s="160"/>
      <c r="S292" s="174"/>
      <c r="T292" s="157"/>
      <c r="U292" s="160"/>
    </row>
    <row r="293" spans="1:21" s="94" customFormat="1" ht="24.95" customHeight="1">
      <c r="A293" s="8"/>
      <c r="B293" s="459"/>
      <c r="C293" s="326"/>
      <c r="D293" s="301"/>
      <c r="E293" s="290"/>
      <c r="F293" s="291"/>
      <c r="G293" s="292"/>
      <c r="H293" s="498"/>
      <c r="I293" s="498"/>
      <c r="J293" s="304"/>
      <c r="K293" s="304"/>
      <c r="L293" s="17">
        <v>84.73</v>
      </c>
      <c r="M293" s="71">
        <v>21</v>
      </c>
      <c r="N293" s="348"/>
      <c r="O293" s="349"/>
      <c r="P293" s="160"/>
      <c r="Q293" s="160"/>
      <c r="R293" s="160"/>
      <c r="S293" s="174"/>
      <c r="T293" s="157"/>
      <c r="U293" s="160"/>
    </row>
    <row r="294" spans="1:21" s="94" customFormat="1" ht="24.95" customHeight="1">
      <c r="A294" s="8"/>
      <c r="B294" s="459"/>
      <c r="C294" s="326"/>
      <c r="D294" s="301"/>
      <c r="E294" s="290"/>
      <c r="F294" s="291"/>
      <c r="G294" s="292"/>
      <c r="H294" s="498"/>
      <c r="I294" s="498"/>
      <c r="J294" s="304"/>
      <c r="K294" s="304"/>
      <c r="L294" s="17">
        <v>112.66</v>
      </c>
      <c r="M294" s="12">
        <v>68</v>
      </c>
      <c r="N294" s="348"/>
      <c r="O294" s="349"/>
      <c r="P294" s="160"/>
      <c r="Q294" s="160"/>
      <c r="R294" s="160"/>
      <c r="S294" s="174"/>
      <c r="T294" s="157"/>
      <c r="U294" s="160"/>
    </row>
    <row r="295" spans="1:21" s="94" customFormat="1" ht="24.95" customHeight="1">
      <c r="A295" s="8"/>
      <c r="B295" s="459"/>
      <c r="C295" s="326"/>
      <c r="D295" s="301"/>
      <c r="E295" s="290"/>
      <c r="F295" s="291"/>
      <c r="G295" s="292"/>
      <c r="H295" s="498"/>
      <c r="I295" s="498"/>
      <c r="J295" s="304"/>
      <c r="K295" s="304"/>
      <c r="L295" s="17">
        <v>144.13</v>
      </c>
      <c r="M295" s="70">
        <v>6</v>
      </c>
      <c r="N295" s="348"/>
      <c r="O295" s="349"/>
      <c r="P295" s="160"/>
      <c r="Q295" s="160"/>
      <c r="R295" s="160"/>
      <c r="S295" s="174"/>
      <c r="T295" s="157"/>
      <c r="U295" s="160"/>
    </row>
    <row r="296" spans="1:21" s="94" customFormat="1" ht="24.95" customHeight="1">
      <c r="A296" s="8"/>
      <c r="B296" s="459"/>
      <c r="C296" s="326"/>
      <c r="D296" s="301"/>
      <c r="E296" s="290"/>
      <c r="F296" s="291"/>
      <c r="G296" s="292"/>
      <c r="H296" s="304"/>
      <c r="I296" s="304"/>
      <c r="J296" s="304"/>
      <c r="K296" s="304"/>
      <c r="L296" s="17">
        <v>184.19</v>
      </c>
      <c r="M296" s="12">
        <v>2</v>
      </c>
      <c r="N296" s="350"/>
      <c r="O296" s="351"/>
      <c r="P296" s="160"/>
      <c r="Q296" s="160"/>
      <c r="R296" s="160"/>
      <c r="S296" s="174"/>
      <c r="T296" s="157"/>
      <c r="U296" s="160"/>
    </row>
    <row r="297" spans="1:21" s="94" customFormat="1" ht="24.95" customHeight="1">
      <c r="A297" s="8"/>
      <c r="B297" s="459"/>
      <c r="C297" s="326"/>
      <c r="D297" s="359"/>
      <c r="E297" s="322"/>
      <c r="F297" s="323"/>
      <c r="G297" s="324"/>
      <c r="H297" s="314" t="s">
        <v>383</v>
      </c>
      <c r="I297" s="314"/>
      <c r="J297" s="314"/>
      <c r="K297" s="314"/>
      <c r="L297" s="314"/>
      <c r="M297" s="45">
        <f>SUM(M289:M296)</f>
        <v>587</v>
      </c>
      <c r="N297" s="45">
        <f t="shared" ref="N297:O297" si="3">SUM(N289:N296)</f>
        <v>0</v>
      </c>
      <c r="O297" s="45">
        <f t="shared" si="3"/>
        <v>0</v>
      </c>
      <c r="P297" s="161"/>
      <c r="Q297" s="161"/>
      <c r="R297" s="161"/>
      <c r="S297" s="175"/>
      <c r="T297" s="158"/>
      <c r="U297" s="161"/>
    </row>
    <row r="298" spans="1:21" s="94" customFormat="1" ht="24.95" customHeight="1">
      <c r="A298" s="8"/>
      <c r="B298" s="459"/>
      <c r="C298" s="326"/>
      <c r="D298" s="309" t="s">
        <v>82</v>
      </c>
      <c r="E298" s="275" t="s">
        <v>272</v>
      </c>
      <c r="F298" s="276"/>
      <c r="G298" s="277"/>
      <c r="H298" s="309" t="s">
        <v>464</v>
      </c>
      <c r="I298" s="309" t="s">
        <v>465</v>
      </c>
      <c r="J298" s="321" t="s">
        <v>16</v>
      </c>
      <c r="K298" s="321" t="s">
        <v>382</v>
      </c>
      <c r="L298" s="17">
        <v>74.819999999999993</v>
      </c>
      <c r="M298" s="109">
        <v>65</v>
      </c>
      <c r="N298" s="352" t="s">
        <v>373</v>
      </c>
      <c r="O298" s="353"/>
      <c r="P298" s="168" t="s">
        <v>273</v>
      </c>
      <c r="Q298" s="168" t="s">
        <v>274</v>
      </c>
      <c r="R298" s="168" t="s">
        <v>275</v>
      </c>
      <c r="S298" s="168" t="s">
        <v>41</v>
      </c>
      <c r="T298" s="362"/>
      <c r="U298" s="424" t="s">
        <v>28</v>
      </c>
    </row>
    <row r="299" spans="1:21" s="94" customFormat="1" ht="24.95" customHeight="1">
      <c r="A299" s="8"/>
      <c r="B299" s="459"/>
      <c r="C299" s="326"/>
      <c r="D299" s="311"/>
      <c r="E299" s="278"/>
      <c r="F299" s="279"/>
      <c r="G299" s="280"/>
      <c r="H299" s="311"/>
      <c r="I299" s="311"/>
      <c r="J299" s="506"/>
      <c r="K299" s="506"/>
      <c r="L299" s="17">
        <v>74.75</v>
      </c>
      <c r="M299" s="110">
        <v>24</v>
      </c>
      <c r="N299" s="354"/>
      <c r="O299" s="355"/>
      <c r="P299" s="168"/>
      <c r="Q299" s="168"/>
      <c r="R299" s="168"/>
      <c r="S299" s="168"/>
      <c r="T299" s="363"/>
      <c r="U299" s="425"/>
    </row>
    <row r="300" spans="1:21" s="94" customFormat="1" ht="24.95" customHeight="1">
      <c r="A300" s="8"/>
      <c r="B300" s="459"/>
      <c r="C300" s="326"/>
      <c r="D300" s="311"/>
      <c r="E300" s="278"/>
      <c r="F300" s="279"/>
      <c r="G300" s="280"/>
      <c r="H300" s="311"/>
      <c r="I300" s="311"/>
      <c r="J300" s="506"/>
      <c r="K300" s="506"/>
      <c r="L300" s="17">
        <v>84.7</v>
      </c>
      <c r="M300" s="110">
        <v>332</v>
      </c>
      <c r="N300" s="354"/>
      <c r="O300" s="355"/>
      <c r="P300" s="168"/>
      <c r="Q300" s="168"/>
      <c r="R300" s="168"/>
      <c r="S300" s="168"/>
      <c r="T300" s="363"/>
      <c r="U300" s="425"/>
    </row>
    <row r="301" spans="1:21" s="94" customFormat="1" ht="24.95" customHeight="1">
      <c r="A301" s="8"/>
      <c r="B301" s="459"/>
      <c r="C301" s="326"/>
      <c r="D301" s="311"/>
      <c r="E301" s="278"/>
      <c r="F301" s="279"/>
      <c r="G301" s="280"/>
      <c r="H301" s="311"/>
      <c r="I301" s="311"/>
      <c r="J301" s="506"/>
      <c r="K301" s="506"/>
      <c r="L301" s="17">
        <v>84.98</v>
      </c>
      <c r="M301" s="110">
        <v>114</v>
      </c>
      <c r="N301" s="354"/>
      <c r="O301" s="355"/>
      <c r="P301" s="168"/>
      <c r="Q301" s="168"/>
      <c r="R301" s="168"/>
      <c r="S301" s="168"/>
      <c r="T301" s="363"/>
      <c r="U301" s="425"/>
    </row>
    <row r="302" spans="1:21" s="94" customFormat="1" ht="24.95" customHeight="1">
      <c r="A302" s="8"/>
      <c r="B302" s="459"/>
      <c r="C302" s="326"/>
      <c r="D302" s="311"/>
      <c r="E302" s="278"/>
      <c r="F302" s="279"/>
      <c r="G302" s="280"/>
      <c r="H302" s="311"/>
      <c r="I302" s="311"/>
      <c r="J302" s="506"/>
      <c r="K302" s="506"/>
      <c r="L302" s="17">
        <v>112.66</v>
      </c>
      <c r="M302" s="110">
        <v>88</v>
      </c>
      <c r="N302" s="356"/>
      <c r="O302" s="357"/>
      <c r="P302" s="168"/>
      <c r="Q302" s="168"/>
      <c r="R302" s="168"/>
      <c r="S302" s="168"/>
      <c r="T302" s="363"/>
      <c r="U302" s="425"/>
    </row>
    <row r="303" spans="1:21" s="94" customFormat="1" ht="24.95" customHeight="1">
      <c r="A303" s="8"/>
      <c r="B303" s="459"/>
      <c r="C303" s="326"/>
      <c r="D303" s="294"/>
      <c r="E303" s="281"/>
      <c r="F303" s="282"/>
      <c r="G303" s="283"/>
      <c r="H303" s="314" t="s">
        <v>383</v>
      </c>
      <c r="I303" s="314"/>
      <c r="J303" s="314"/>
      <c r="K303" s="314"/>
      <c r="L303" s="314"/>
      <c r="M303" s="45">
        <v>623</v>
      </c>
      <c r="N303" s="45">
        <v>0</v>
      </c>
      <c r="O303" s="45">
        <v>0</v>
      </c>
      <c r="P303" s="169"/>
      <c r="Q303" s="169"/>
      <c r="R303" s="169"/>
      <c r="S303" s="169"/>
      <c r="T303" s="364"/>
      <c r="U303" s="426"/>
    </row>
    <row r="304" spans="1:21" s="94" customFormat="1" ht="24.95" customHeight="1">
      <c r="A304" s="8"/>
      <c r="B304" s="318" t="s">
        <v>17</v>
      </c>
      <c r="C304" s="319"/>
      <c r="D304" s="319"/>
      <c r="E304" s="319"/>
      <c r="F304" s="319"/>
      <c r="G304" s="319"/>
      <c r="H304" s="319"/>
      <c r="I304" s="319"/>
      <c r="J304" s="319"/>
      <c r="K304" s="319"/>
      <c r="L304" s="320"/>
      <c r="M304" s="98">
        <f>M297+M303</f>
        <v>1210</v>
      </c>
      <c r="N304" s="98">
        <v>2</v>
      </c>
      <c r="O304" s="98">
        <v>2</v>
      </c>
      <c r="P304" s="6"/>
      <c r="Q304" s="6"/>
      <c r="R304" s="21"/>
      <c r="S304" s="21"/>
      <c r="T304" s="21"/>
      <c r="U304" s="21"/>
    </row>
    <row r="305" spans="1:21" s="94" customFormat="1" ht="24.95" customHeight="1">
      <c r="A305" s="8"/>
      <c r="B305" s="339"/>
      <c r="C305" s="179"/>
      <c r="D305" s="293" t="s">
        <v>87</v>
      </c>
      <c r="E305" s="293" t="s">
        <v>88</v>
      </c>
      <c r="F305" s="294"/>
      <c r="G305" s="294"/>
      <c r="H305" s="315" t="s">
        <v>466</v>
      </c>
      <c r="I305" s="315" t="s">
        <v>467</v>
      </c>
      <c r="J305" s="317" t="s">
        <v>28</v>
      </c>
      <c r="K305" s="317" t="s">
        <v>387</v>
      </c>
      <c r="L305" s="127">
        <v>84.9602</v>
      </c>
      <c r="M305" s="57">
        <v>34</v>
      </c>
      <c r="N305" s="57">
        <v>2</v>
      </c>
      <c r="O305" s="57">
        <v>2</v>
      </c>
      <c r="P305" s="176" t="s">
        <v>358</v>
      </c>
      <c r="Q305" s="176" t="s">
        <v>360</v>
      </c>
      <c r="R305" s="176" t="s">
        <v>362</v>
      </c>
      <c r="S305" s="176" t="s">
        <v>32</v>
      </c>
      <c r="T305" s="295"/>
      <c r="U305" s="365"/>
    </row>
    <row r="306" spans="1:21" s="94" customFormat="1" ht="24.95" customHeight="1">
      <c r="A306" s="8"/>
      <c r="B306" s="339"/>
      <c r="C306" s="179"/>
      <c r="D306" s="294"/>
      <c r="E306" s="294"/>
      <c r="F306" s="294"/>
      <c r="G306" s="294"/>
      <c r="H306" s="316"/>
      <c r="I306" s="316"/>
      <c r="J306" s="316"/>
      <c r="K306" s="316"/>
      <c r="L306" s="127">
        <v>84.975200000000001</v>
      </c>
      <c r="M306" s="57">
        <v>17</v>
      </c>
      <c r="N306" s="57">
        <v>1</v>
      </c>
      <c r="O306" s="57">
        <v>1</v>
      </c>
      <c r="P306" s="367"/>
      <c r="Q306" s="367"/>
      <c r="R306" s="367"/>
      <c r="S306" s="367"/>
      <c r="T306" s="365"/>
      <c r="U306" s="365"/>
    </row>
    <row r="307" spans="1:21" s="94" customFormat="1" ht="24.95" customHeight="1">
      <c r="A307" s="8"/>
      <c r="B307" s="339"/>
      <c r="C307" s="179"/>
      <c r="D307" s="294"/>
      <c r="E307" s="294"/>
      <c r="F307" s="294"/>
      <c r="G307" s="294"/>
      <c r="H307" s="316"/>
      <c r="I307" s="316"/>
      <c r="J307" s="316"/>
      <c r="K307" s="316"/>
      <c r="L307" s="127">
        <v>72.423699999999997</v>
      </c>
      <c r="M307" s="57">
        <v>17</v>
      </c>
      <c r="N307" s="57">
        <v>1</v>
      </c>
      <c r="O307" s="57">
        <v>1</v>
      </c>
      <c r="P307" s="367"/>
      <c r="Q307" s="367"/>
      <c r="R307" s="367"/>
      <c r="S307" s="367"/>
      <c r="T307" s="365"/>
      <c r="U307" s="365"/>
    </row>
    <row r="308" spans="1:21" s="94" customFormat="1" ht="24.95" customHeight="1">
      <c r="A308" s="8"/>
      <c r="B308" s="339"/>
      <c r="C308" s="179"/>
      <c r="D308" s="295"/>
      <c r="E308" s="295"/>
      <c r="F308" s="295"/>
      <c r="G308" s="295"/>
      <c r="H308" s="306" t="s">
        <v>383</v>
      </c>
      <c r="I308" s="306"/>
      <c r="J308" s="306"/>
      <c r="K308" s="306"/>
      <c r="L308" s="306"/>
      <c r="M308" s="45">
        <f>SUM(M305:M307)</f>
        <v>68</v>
      </c>
      <c r="N308" s="45">
        <f>SUM(N305:N307)</f>
        <v>4</v>
      </c>
      <c r="O308" s="45">
        <f>SUM(O305:O307)</f>
        <v>4</v>
      </c>
      <c r="P308" s="367"/>
      <c r="Q308" s="367"/>
      <c r="R308" s="367"/>
      <c r="S308" s="367"/>
      <c r="T308" s="366"/>
      <c r="U308" s="365"/>
    </row>
    <row r="309" spans="1:21" s="94" customFormat="1" ht="24.95" customHeight="1">
      <c r="A309" s="8"/>
      <c r="B309" s="339"/>
      <c r="C309" s="179"/>
      <c r="D309" s="309" t="s">
        <v>264</v>
      </c>
      <c r="E309" s="312" t="s">
        <v>265</v>
      </c>
      <c r="F309" s="310"/>
      <c r="G309" s="310"/>
      <c r="H309" s="309" t="s">
        <v>468</v>
      </c>
      <c r="I309" s="309" t="s">
        <v>469</v>
      </c>
      <c r="J309" s="321" t="s">
        <v>28</v>
      </c>
      <c r="K309" s="321" t="s">
        <v>387</v>
      </c>
      <c r="L309" s="127">
        <v>84.734200000000001</v>
      </c>
      <c r="M309" s="44">
        <v>32</v>
      </c>
      <c r="N309" s="44">
        <v>30</v>
      </c>
      <c r="O309" s="44">
        <v>30</v>
      </c>
      <c r="P309" s="168" t="s">
        <v>359</v>
      </c>
      <c r="Q309" s="168" t="s">
        <v>361</v>
      </c>
      <c r="R309" s="168" t="s">
        <v>302</v>
      </c>
      <c r="S309" s="176" t="s">
        <v>32</v>
      </c>
      <c r="T309" s="295"/>
      <c r="U309" s="365"/>
    </row>
    <row r="310" spans="1:21" s="94" customFormat="1" ht="24.95" customHeight="1">
      <c r="A310" s="8"/>
      <c r="B310" s="339"/>
      <c r="C310" s="179"/>
      <c r="D310" s="310"/>
      <c r="E310" s="310"/>
      <c r="F310" s="310"/>
      <c r="G310" s="310"/>
      <c r="H310" s="310"/>
      <c r="I310" s="310"/>
      <c r="J310" s="310"/>
      <c r="K310" s="310"/>
      <c r="L310" s="127">
        <v>84.8386</v>
      </c>
      <c r="M310" s="44">
        <v>52</v>
      </c>
      <c r="N310" s="44">
        <v>51</v>
      </c>
      <c r="O310" s="44">
        <v>51</v>
      </c>
      <c r="P310" s="168"/>
      <c r="Q310" s="168"/>
      <c r="R310" s="168"/>
      <c r="S310" s="176"/>
      <c r="T310" s="365"/>
      <c r="U310" s="365"/>
    </row>
    <row r="311" spans="1:21" s="94" customFormat="1" ht="24.95" customHeight="1">
      <c r="A311" s="8"/>
      <c r="B311" s="340"/>
      <c r="C311" s="180"/>
      <c r="D311" s="310"/>
      <c r="E311" s="310"/>
      <c r="F311" s="310"/>
      <c r="G311" s="310"/>
      <c r="H311" s="314" t="s">
        <v>383</v>
      </c>
      <c r="I311" s="314"/>
      <c r="J311" s="314"/>
      <c r="K311" s="314"/>
      <c r="L311" s="314"/>
      <c r="M311" s="45">
        <f>SUM(M309:M310)</f>
        <v>84</v>
      </c>
      <c r="N311" s="45">
        <f t="shared" ref="N311:O311" si="4">SUM(N309:N310)</f>
        <v>81</v>
      </c>
      <c r="O311" s="45">
        <f t="shared" si="4"/>
        <v>81</v>
      </c>
      <c r="P311" s="168"/>
      <c r="Q311" s="168"/>
      <c r="R311" s="168"/>
      <c r="S311" s="176"/>
      <c r="T311" s="366"/>
      <c r="U311" s="366"/>
    </row>
    <row r="312" spans="1:21" s="94" customFormat="1" ht="24.95" customHeight="1">
      <c r="A312" s="8"/>
      <c r="B312" s="296" t="s">
        <v>17</v>
      </c>
      <c r="C312" s="297"/>
      <c r="D312" s="297"/>
      <c r="E312" s="297"/>
      <c r="F312" s="297"/>
      <c r="G312" s="297"/>
      <c r="H312" s="297"/>
      <c r="I312" s="297"/>
      <c r="J312" s="297"/>
      <c r="K312" s="297"/>
      <c r="L312" s="298"/>
      <c r="M312" s="98">
        <f>M308+M311</f>
        <v>152</v>
      </c>
      <c r="N312" s="98">
        <v>85</v>
      </c>
      <c r="O312" s="98">
        <v>85</v>
      </c>
      <c r="P312" s="6"/>
      <c r="Q312" s="6"/>
      <c r="R312" s="21"/>
      <c r="S312" s="21"/>
      <c r="T312" s="21"/>
      <c r="U312" s="21"/>
    </row>
    <row r="313" spans="1:21" s="94" customFormat="1" ht="24.95" customHeight="1">
      <c r="A313" s="8"/>
      <c r="B313" s="307" t="s">
        <v>25</v>
      </c>
      <c r="C313" s="321" t="s">
        <v>90</v>
      </c>
      <c r="D313" s="433" t="s">
        <v>91</v>
      </c>
      <c r="E313" s="312" t="s">
        <v>92</v>
      </c>
      <c r="F313" s="312"/>
      <c r="G313" s="312"/>
      <c r="H313" s="309" t="s">
        <v>470</v>
      </c>
      <c r="I313" s="309" t="s">
        <v>471</v>
      </c>
      <c r="J313" s="321" t="s">
        <v>16</v>
      </c>
      <c r="K313" s="321" t="s">
        <v>382</v>
      </c>
      <c r="L313" s="127">
        <v>62.3994</v>
      </c>
      <c r="M313" s="44">
        <v>36</v>
      </c>
      <c r="N313" s="44">
        <v>4</v>
      </c>
      <c r="O313" s="44">
        <v>4</v>
      </c>
      <c r="P313" s="168" t="s">
        <v>151</v>
      </c>
      <c r="Q313" s="168" t="s">
        <v>152</v>
      </c>
      <c r="R313" s="168" t="s">
        <v>153</v>
      </c>
      <c r="S313" s="168" t="s">
        <v>32</v>
      </c>
      <c r="T313" s="294"/>
      <c r="U313" s="316" t="s">
        <v>166</v>
      </c>
    </row>
    <row r="314" spans="1:21" s="94" customFormat="1" ht="24.95" customHeight="1">
      <c r="A314" s="8"/>
      <c r="B314" s="308"/>
      <c r="C314" s="321"/>
      <c r="D314" s="433"/>
      <c r="E314" s="312"/>
      <c r="F314" s="312"/>
      <c r="G314" s="312"/>
      <c r="H314" s="309"/>
      <c r="I314" s="309"/>
      <c r="J314" s="321"/>
      <c r="K314" s="321"/>
      <c r="L314" s="132" t="s">
        <v>93</v>
      </c>
      <c r="M314" s="44">
        <v>4</v>
      </c>
      <c r="N314" s="44">
        <v>0</v>
      </c>
      <c r="O314" s="44">
        <v>0</v>
      </c>
      <c r="P314" s="168"/>
      <c r="Q314" s="168"/>
      <c r="R314" s="168"/>
      <c r="S314" s="168"/>
      <c r="T314" s="294"/>
      <c r="U314" s="294"/>
    </row>
    <row r="315" spans="1:21" s="94" customFormat="1" ht="24.95" customHeight="1">
      <c r="A315" s="8"/>
      <c r="B315" s="308"/>
      <c r="C315" s="321"/>
      <c r="D315" s="433"/>
      <c r="E315" s="312"/>
      <c r="F315" s="312"/>
      <c r="G315" s="312"/>
      <c r="H315" s="309"/>
      <c r="I315" s="309"/>
      <c r="J315" s="321"/>
      <c r="K315" s="321"/>
      <c r="L315" s="127">
        <v>66.043499999999995</v>
      </c>
      <c r="M315" s="44">
        <v>1</v>
      </c>
      <c r="N315" s="44">
        <v>1</v>
      </c>
      <c r="O315" s="44">
        <v>1</v>
      </c>
      <c r="P315" s="168"/>
      <c r="Q315" s="168"/>
      <c r="R315" s="168"/>
      <c r="S315" s="168"/>
      <c r="T315" s="294"/>
      <c r="U315" s="294"/>
    </row>
    <row r="316" spans="1:21" s="94" customFormat="1" ht="24.95" customHeight="1">
      <c r="A316" s="8"/>
      <c r="B316" s="308"/>
      <c r="C316" s="321"/>
      <c r="D316" s="433"/>
      <c r="E316" s="312"/>
      <c r="F316" s="312"/>
      <c r="G316" s="312"/>
      <c r="H316" s="309"/>
      <c r="I316" s="309"/>
      <c r="J316" s="321"/>
      <c r="K316" s="321"/>
      <c r="L316" s="127">
        <v>83.292199999999994</v>
      </c>
      <c r="M316" s="44">
        <v>3</v>
      </c>
      <c r="N316" s="44">
        <v>1</v>
      </c>
      <c r="O316" s="44">
        <v>1</v>
      </c>
      <c r="P316" s="168"/>
      <c r="Q316" s="168"/>
      <c r="R316" s="168"/>
      <c r="S316" s="168"/>
      <c r="T316" s="294"/>
      <c r="U316" s="294"/>
    </row>
    <row r="317" spans="1:21" s="94" customFormat="1" ht="24.95" customHeight="1">
      <c r="A317" s="8"/>
      <c r="B317" s="308"/>
      <c r="C317" s="321"/>
      <c r="D317" s="433"/>
      <c r="E317" s="312"/>
      <c r="F317" s="312"/>
      <c r="G317" s="312"/>
      <c r="H317" s="309"/>
      <c r="I317" s="309"/>
      <c r="J317" s="321"/>
      <c r="K317" s="321"/>
      <c r="L317" s="132" t="s">
        <v>94</v>
      </c>
      <c r="M317" s="44">
        <v>2</v>
      </c>
      <c r="N317" s="44">
        <v>1</v>
      </c>
      <c r="O317" s="44">
        <v>1</v>
      </c>
      <c r="P317" s="168"/>
      <c r="Q317" s="168"/>
      <c r="R317" s="168"/>
      <c r="S317" s="168"/>
      <c r="T317" s="294"/>
      <c r="U317" s="294"/>
    </row>
    <row r="318" spans="1:21" s="94" customFormat="1" ht="24.95" customHeight="1">
      <c r="A318" s="8"/>
      <c r="B318" s="308"/>
      <c r="C318" s="321"/>
      <c r="D318" s="433"/>
      <c r="E318" s="312"/>
      <c r="F318" s="312"/>
      <c r="G318" s="312"/>
      <c r="H318" s="309"/>
      <c r="I318" s="309"/>
      <c r="J318" s="321"/>
      <c r="K318" s="321"/>
      <c r="L318" s="132" t="s">
        <v>95</v>
      </c>
      <c r="M318" s="44">
        <v>2</v>
      </c>
      <c r="N318" s="44">
        <v>1</v>
      </c>
      <c r="O318" s="44">
        <v>1</v>
      </c>
      <c r="P318" s="168"/>
      <c r="Q318" s="168"/>
      <c r="R318" s="168"/>
      <c r="S318" s="168"/>
      <c r="T318" s="294"/>
      <c r="U318" s="294"/>
    </row>
    <row r="319" spans="1:21" s="94" customFormat="1" ht="24.95" customHeight="1">
      <c r="A319" s="8"/>
      <c r="B319" s="308"/>
      <c r="C319" s="321"/>
      <c r="D319" s="433"/>
      <c r="E319" s="312"/>
      <c r="F319" s="312"/>
      <c r="G319" s="312"/>
      <c r="H319" s="309"/>
      <c r="I319" s="309"/>
      <c r="J319" s="321"/>
      <c r="K319" s="321"/>
      <c r="L319" s="132" t="s">
        <v>96</v>
      </c>
      <c r="M319" s="44">
        <v>2</v>
      </c>
      <c r="N319" s="44">
        <v>1</v>
      </c>
      <c r="O319" s="44">
        <v>1</v>
      </c>
      <c r="P319" s="168"/>
      <c r="Q319" s="168"/>
      <c r="R319" s="168"/>
      <c r="S319" s="168"/>
      <c r="T319" s="294"/>
      <c r="U319" s="294"/>
    </row>
    <row r="320" spans="1:21" s="94" customFormat="1" ht="24.95" customHeight="1">
      <c r="A320" s="8"/>
      <c r="B320" s="308"/>
      <c r="C320" s="321"/>
      <c r="D320" s="433"/>
      <c r="E320" s="312"/>
      <c r="F320" s="312"/>
      <c r="G320" s="312"/>
      <c r="H320" s="309"/>
      <c r="I320" s="309"/>
      <c r="J320" s="321"/>
      <c r="K320" s="321"/>
      <c r="L320" s="127">
        <v>82.477699999999999</v>
      </c>
      <c r="M320" s="44">
        <v>25</v>
      </c>
      <c r="N320" s="44">
        <v>4</v>
      </c>
      <c r="O320" s="44">
        <v>4</v>
      </c>
      <c r="P320" s="168"/>
      <c r="Q320" s="168"/>
      <c r="R320" s="168"/>
      <c r="S320" s="168"/>
      <c r="T320" s="294"/>
      <c r="U320" s="294"/>
    </row>
    <row r="321" spans="1:21" s="94" customFormat="1" ht="24.95" customHeight="1">
      <c r="A321" s="8"/>
      <c r="B321" s="308"/>
      <c r="C321" s="321"/>
      <c r="D321" s="433"/>
      <c r="E321" s="312"/>
      <c r="F321" s="312"/>
      <c r="G321" s="312"/>
      <c r="H321" s="309"/>
      <c r="I321" s="309"/>
      <c r="J321" s="321"/>
      <c r="K321" s="321"/>
      <c r="L321" s="132" t="s">
        <v>97</v>
      </c>
      <c r="M321" s="44">
        <v>4</v>
      </c>
      <c r="N321" s="44">
        <v>2</v>
      </c>
      <c r="O321" s="44">
        <v>2</v>
      </c>
      <c r="P321" s="168"/>
      <c r="Q321" s="168"/>
      <c r="R321" s="168"/>
      <c r="S321" s="168"/>
      <c r="T321" s="294"/>
      <c r="U321" s="294"/>
    </row>
    <row r="322" spans="1:21" s="94" customFormat="1" ht="24.95" customHeight="1">
      <c r="A322" s="8"/>
      <c r="B322" s="308"/>
      <c r="C322" s="321"/>
      <c r="D322" s="433"/>
      <c r="E322" s="312"/>
      <c r="F322" s="312"/>
      <c r="G322" s="312"/>
      <c r="H322" s="314" t="s">
        <v>383</v>
      </c>
      <c r="I322" s="314"/>
      <c r="J322" s="314"/>
      <c r="K322" s="314"/>
      <c r="L322" s="314"/>
      <c r="M322" s="45">
        <f>SUM(M313:M321)</f>
        <v>79</v>
      </c>
      <c r="N322" s="45">
        <f>SUM(N313:N321)</f>
        <v>15</v>
      </c>
      <c r="O322" s="45">
        <f>SUM(O313:O321)</f>
        <v>15</v>
      </c>
      <c r="P322" s="168"/>
      <c r="Q322" s="168"/>
      <c r="R322" s="168"/>
      <c r="S322" s="168"/>
      <c r="T322" s="294"/>
      <c r="U322" s="294"/>
    </row>
    <row r="323" spans="1:21" s="94" customFormat="1" ht="24.95" customHeight="1">
      <c r="A323" s="8"/>
      <c r="B323" s="318" t="s">
        <v>17</v>
      </c>
      <c r="C323" s="319"/>
      <c r="D323" s="319"/>
      <c r="E323" s="319"/>
      <c r="F323" s="319"/>
      <c r="G323" s="319"/>
      <c r="H323" s="319"/>
      <c r="I323" s="319"/>
      <c r="J323" s="319"/>
      <c r="K323" s="319"/>
      <c r="L323" s="320"/>
      <c r="M323" s="72">
        <f>M322</f>
        <v>79</v>
      </c>
      <c r="N323" s="72">
        <v>15</v>
      </c>
      <c r="O323" s="72">
        <v>15</v>
      </c>
      <c r="P323" s="6"/>
      <c r="Q323" s="6"/>
      <c r="R323" s="22"/>
      <c r="S323" s="22"/>
      <c r="T323" s="21"/>
      <c r="U323" s="21"/>
    </row>
    <row r="324" spans="1:21" s="94" customFormat="1" ht="24.95" customHeight="1">
      <c r="A324" s="8"/>
      <c r="B324" s="307" t="s">
        <v>25</v>
      </c>
      <c r="C324" s="321" t="s">
        <v>99</v>
      </c>
      <c r="D324" s="302" t="s">
        <v>100</v>
      </c>
      <c r="E324" s="299" t="s">
        <v>266</v>
      </c>
      <c r="F324" s="299"/>
      <c r="G324" s="299"/>
      <c r="H324" s="377" t="s">
        <v>472</v>
      </c>
      <c r="I324" s="377" t="s">
        <v>473</v>
      </c>
      <c r="J324" s="313" t="s">
        <v>28</v>
      </c>
      <c r="K324" s="313" t="s">
        <v>387</v>
      </c>
      <c r="L324" s="133">
        <v>61.1</v>
      </c>
      <c r="M324" s="44">
        <v>24</v>
      </c>
      <c r="N324" s="57">
        <v>20</v>
      </c>
      <c r="O324" s="57">
        <v>20</v>
      </c>
      <c r="P324" s="168" t="s">
        <v>102</v>
      </c>
      <c r="Q324" s="168" t="s">
        <v>42</v>
      </c>
      <c r="R324" s="168" t="s">
        <v>102</v>
      </c>
      <c r="S324" s="168" t="s">
        <v>41</v>
      </c>
      <c r="T324" s="294"/>
      <c r="U324" s="316" t="s">
        <v>16</v>
      </c>
    </row>
    <row r="325" spans="1:21" s="94" customFormat="1" ht="24.95" customHeight="1">
      <c r="A325" s="8"/>
      <c r="B325" s="308"/>
      <c r="C325" s="321"/>
      <c r="D325" s="302"/>
      <c r="E325" s="299"/>
      <c r="F325" s="299"/>
      <c r="G325" s="299"/>
      <c r="H325" s="377"/>
      <c r="I325" s="377"/>
      <c r="J325" s="313"/>
      <c r="K325" s="313"/>
      <c r="L325" s="133">
        <v>62.8</v>
      </c>
      <c r="M325" s="44">
        <v>8</v>
      </c>
      <c r="N325" s="57">
        <v>6</v>
      </c>
      <c r="O325" s="57">
        <v>6</v>
      </c>
      <c r="P325" s="168"/>
      <c r="Q325" s="168"/>
      <c r="R325" s="168"/>
      <c r="S325" s="168"/>
      <c r="T325" s="294"/>
      <c r="U325" s="294"/>
    </row>
    <row r="326" spans="1:21" s="94" customFormat="1" ht="24.95" customHeight="1">
      <c r="A326" s="8"/>
      <c r="B326" s="308"/>
      <c r="C326" s="321"/>
      <c r="D326" s="302"/>
      <c r="E326" s="299"/>
      <c r="F326" s="299"/>
      <c r="G326" s="299"/>
      <c r="H326" s="377"/>
      <c r="I326" s="377"/>
      <c r="J326" s="313"/>
      <c r="K326" s="313"/>
      <c r="L326" s="133">
        <v>72.2</v>
      </c>
      <c r="M326" s="44">
        <v>16</v>
      </c>
      <c r="N326" s="57">
        <v>7</v>
      </c>
      <c r="O326" s="57">
        <v>7</v>
      </c>
      <c r="P326" s="168"/>
      <c r="Q326" s="168"/>
      <c r="R326" s="168"/>
      <c r="S326" s="168"/>
      <c r="T326" s="294"/>
      <c r="U326" s="294"/>
    </row>
    <row r="327" spans="1:21" s="94" customFormat="1" ht="24.95" customHeight="1">
      <c r="A327" s="8"/>
      <c r="B327" s="308"/>
      <c r="C327" s="321"/>
      <c r="D327" s="302"/>
      <c r="E327" s="299"/>
      <c r="F327" s="299"/>
      <c r="G327" s="299"/>
      <c r="H327" s="314" t="s">
        <v>383</v>
      </c>
      <c r="I327" s="314"/>
      <c r="J327" s="314"/>
      <c r="K327" s="314"/>
      <c r="L327" s="314"/>
      <c r="M327" s="45">
        <f>SUM(M324:M326)</f>
        <v>48</v>
      </c>
      <c r="N327" s="45">
        <f>SUM(N324:N326)</f>
        <v>33</v>
      </c>
      <c r="O327" s="45">
        <f>SUM(O324:O326)</f>
        <v>33</v>
      </c>
      <c r="P327" s="168"/>
      <c r="Q327" s="168"/>
      <c r="R327" s="168"/>
      <c r="S327" s="168"/>
      <c r="T327" s="294"/>
      <c r="U327" s="294"/>
    </row>
    <row r="328" spans="1:21" s="94" customFormat="1" ht="24.95" customHeight="1">
      <c r="A328" s="8"/>
      <c r="B328" s="296" t="s">
        <v>17</v>
      </c>
      <c r="C328" s="297"/>
      <c r="D328" s="297"/>
      <c r="E328" s="297"/>
      <c r="F328" s="297"/>
      <c r="G328" s="297"/>
      <c r="H328" s="297"/>
      <c r="I328" s="297"/>
      <c r="J328" s="297"/>
      <c r="K328" s="297"/>
      <c r="L328" s="298"/>
      <c r="M328" s="72">
        <f>M327</f>
        <v>48</v>
      </c>
      <c r="N328" s="72">
        <v>33</v>
      </c>
      <c r="O328" s="72">
        <v>33</v>
      </c>
      <c r="P328" s="6"/>
      <c r="Q328" s="6"/>
      <c r="R328" s="22"/>
      <c r="S328" s="22"/>
      <c r="T328" s="21"/>
      <c r="U328" s="21"/>
    </row>
    <row r="329" spans="1:21" s="94" customFormat="1" ht="24.95" customHeight="1">
      <c r="A329" s="8"/>
      <c r="B329" s="307" t="s">
        <v>25</v>
      </c>
      <c r="C329" s="360" t="s">
        <v>117</v>
      </c>
      <c r="D329" s="300" t="s">
        <v>246</v>
      </c>
      <c r="E329" s="287" t="s">
        <v>247</v>
      </c>
      <c r="F329" s="288"/>
      <c r="G329" s="289"/>
      <c r="H329" s="303" t="s">
        <v>474</v>
      </c>
      <c r="I329" s="303" t="s">
        <v>475</v>
      </c>
      <c r="J329" s="305" t="s">
        <v>16</v>
      </c>
      <c r="K329" s="305" t="s">
        <v>382</v>
      </c>
      <c r="L329" s="17">
        <v>63.88</v>
      </c>
      <c r="M329" s="87">
        <v>199</v>
      </c>
      <c r="N329" s="44">
        <v>199</v>
      </c>
      <c r="O329" s="44">
        <v>199</v>
      </c>
      <c r="P329" s="159" t="s">
        <v>248</v>
      </c>
      <c r="Q329" s="159"/>
      <c r="R329" s="159" t="s">
        <v>249</v>
      </c>
      <c r="S329" s="173" t="s">
        <v>53</v>
      </c>
      <c r="T329" s="305"/>
      <c r="U329" s="305" t="s">
        <v>16</v>
      </c>
    </row>
    <row r="330" spans="1:21" s="94" customFormat="1" ht="24.95" customHeight="1">
      <c r="A330" s="8"/>
      <c r="B330" s="308"/>
      <c r="C330" s="361"/>
      <c r="D330" s="301"/>
      <c r="E330" s="290"/>
      <c r="F330" s="291"/>
      <c r="G330" s="292"/>
      <c r="H330" s="304"/>
      <c r="I330" s="304"/>
      <c r="J330" s="304"/>
      <c r="K330" s="304"/>
      <c r="L330" s="17">
        <v>84.99</v>
      </c>
      <c r="M330" s="88">
        <v>111</v>
      </c>
      <c r="N330" s="44">
        <v>109</v>
      </c>
      <c r="O330" s="44">
        <v>109</v>
      </c>
      <c r="P330" s="160"/>
      <c r="Q330" s="160"/>
      <c r="R330" s="160"/>
      <c r="S330" s="174"/>
      <c r="T330" s="304"/>
      <c r="U330" s="304"/>
    </row>
    <row r="331" spans="1:21" s="94" customFormat="1" ht="24.95" customHeight="1">
      <c r="A331" s="8"/>
      <c r="B331" s="308"/>
      <c r="C331" s="361"/>
      <c r="D331" s="301"/>
      <c r="E331" s="290"/>
      <c r="F331" s="291"/>
      <c r="G331" s="292"/>
      <c r="H331" s="306" t="s">
        <v>383</v>
      </c>
      <c r="I331" s="306"/>
      <c r="J331" s="306"/>
      <c r="K331" s="306"/>
      <c r="L331" s="306"/>
      <c r="M331" s="89">
        <f>SUM(M329:M330)</f>
        <v>310</v>
      </c>
      <c r="N331" s="89">
        <f t="shared" ref="N331:O331" si="5">SUM(N329:N330)</f>
        <v>308</v>
      </c>
      <c r="O331" s="89">
        <f t="shared" si="5"/>
        <v>308</v>
      </c>
      <c r="P331" s="160"/>
      <c r="Q331" s="160"/>
      <c r="R331" s="160"/>
      <c r="S331" s="174"/>
      <c r="T331" s="304"/>
      <c r="U331" s="304"/>
    </row>
    <row r="332" spans="1:21" s="94" customFormat="1" ht="24.95" customHeight="1">
      <c r="A332" s="8"/>
      <c r="B332" s="308"/>
      <c r="C332" s="361"/>
      <c r="D332" s="507" t="s">
        <v>250</v>
      </c>
      <c r="E332" s="508" t="s">
        <v>251</v>
      </c>
      <c r="F332" s="508"/>
      <c r="G332" s="508"/>
      <c r="H332" s="377" t="s">
        <v>476</v>
      </c>
      <c r="I332" s="377" t="s">
        <v>477</v>
      </c>
      <c r="J332" s="313" t="s">
        <v>16</v>
      </c>
      <c r="K332" s="313" t="s">
        <v>382</v>
      </c>
      <c r="L332" s="17">
        <v>84.97</v>
      </c>
      <c r="M332" s="88">
        <v>262</v>
      </c>
      <c r="N332" s="181" t="s">
        <v>373</v>
      </c>
      <c r="O332" s="182"/>
      <c r="P332" s="159" t="s">
        <v>252</v>
      </c>
      <c r="Q332" s="159"/>
      <c r="R332" s="159" t="s">
        <v>213</v>
      </c>
      <c r="S332" s="173" t="s">
        <v>41</v>
      </c>
      <c r="T332" s="362"/>
      <c r="U332" s="159" t="s">
        <v>28</v>
      </c>
    </row>
    <row r="333" spans="1:21" s="94" customFormat="1" ht="24.95" customHeight="1">
      <c r="A333" s="8"/>
      <c r="B333" s="308"/>
      <c r="C333" s="361"/>
      <c r="D333" s="507"/>
      <c r="E333" s="508"/>
      <c r="F333" s="508"/>
      <c r="G333" s="508"/>
      <c r="H333" s="377"/>
      <c r="I333" s="377"/>
      <c r="J333" s="313"/>
      <c r="K333" s="313"/>
      <c r="L333" s="17">
        <v>84.94</v>
      </c>
      <c r="M333" s="88">
        <v>88</v>
      </c>
      <c r="N333" s="183"/>
      <c r="O333" s="184"/>
      <c r="P333" s="160"/>
      <c r="Q333" s="160"/>
      <c r="R333" s="160"/>
      <c r="S333" s="174"/>
      <c r="T333" s="363"/>
      <c r="U333" s="160"/>
    </row>
    <row r="334" spans="1:21" s="94" customFormat="1" ht="24.95" customHeight="1">
      <c r="A334" s="8"/>
      <c r="B334" s="308"/>
      <c r="C334" s="361"/>
      <c r="D334" s="507"/>
      <c r="E334" s="508"/>
      <c r="F334" s="508"/>
      <c r="G334" s="508"/>
      <c r="H334" s="377"/>
      <c r="I334" s="377"/>
      <c r="J334" s="313"/>
      <c r="K334" s="313"/>
      <c r="L334" s="17">
        <v>150.74</v>
      </c>
      <c r="M334" s="88">
        <v>1</v>
      </c>
      <c r="N334" s="183"/>
      <c r="O334" s="184"/>
      <c r="P334" s="160"/>
      <c r="Q334" s="160"/>
      <c r="R334" s="160"/>
      <c r="S334" s="174"/>
      <c r="T334" s="363"/>
      <c r="U334" s="160"/>
    </row>
    <row r="335" spans="1:21" s="94" customFormat="1" ht="24.95" customHeight="1">
      <c r="A335" s="8"/>
      <c r="B335" s="308"/>
      <c r="C335" s="361"/>
      <c r="D335" s="507"/>
      <c r="E335" s="508"/>
      <c r="F335" s="508"/>
      <c r="G335" s="508"/>
      <c r="H335" s="377"/>
      <c r="I335" s="377"/>
      <c r="J335" s="313"/>
      <c r="K335" s="313"/>
      <c r="L335" s="17">
        <v>150.19999999999999</v>
      </c>
      <c r="M335" s="88">
        <v>1</v>
      </c>
      <c r="N335" s="185"/>
      <c r="O335" s="186"/>
      <c r="P335" s="160"/>
      <c r="Q335" s="160"/>
      <c r="R335" s="160"/>
      <c r="S335" s="174"/>
      <c r="T335" s="363"/>
      <c r="U335" s="160"/>
    </row>
    <row r="336" spans="1:21" s="94" customFormat="1" ht="24.95" customHeight="1">
      <c r="A336" s="8"/>
      <c r="B336" s="378"/>
      <c r="C336" s="372"/>
      <c r="D336" s="507"/>
      <c r="E336" s="508"/>
      <c r="F336" s="508"/>
      <c r="G336" s="508"/>
      <c r="H336" s="314" t="s">
        <v>383</v>
      </c>
      <c r="I336" s="314"/>
      <c r="J336" s="314"/>
      <c r="K336" s="314"/>
      <c r="L336" s="314"/>
      <c r="M336" s="80">
        <f>SUM(M332:M335)</f>
        <v>352</v>
      </c>
      <c r="N336" s="45">
        <f>SUM(N332:N335)</f>
        <v>0</v>
      </c>
      <c r="O336" s="45">
        <f>SUM(O332:O335)</f>
        <v>0</v>
      </c>
      <c r="P336" s="161"/>
      <c r="Q336" s="161"/>
      <c r="R336" s="161"/>
      <c r="S336" s="175"/>
      <c r="T336" s="364"/>
      <c r="U336" s="161"/>
    </row>
    <row r="337" spans="1:22" s="94" customFormat="1" ht="24.95" customHeight="1">
      <c r="A337" s="8"/>
      <c r="B337" s="296" t="s">
        <v>17</v>
      </c>
      <c r="C337" s="297"/>
      <c r="D337" s="297"/>
      <c r="E337" s="297"/>
      <c r="F337" s="297"/>
      <c r="G337" s="297"/>
      <c r="H337" s="297"/>
      <c r="I337" s="297"/>
      <c r="J337" s="297"/>
      <c r="K337" s="297"/>
      <c r="L337" s="298"/>
      <c r="M337" s="72">
        <f>M336+M331</f>
        <v>662</v>
      </c>
      <c r="N337" s="72">
        <v>546</v>
      </c>
      <c r="O337" s="72">
        <v>546</v>
      </c>
      <c r="P337" s="6"/>
      <c r="Q337" s="6"/>
      <c r="R337" s="22"/>
      <c r="S337" s="22"/>
      <c r="T337" s="21"/>
      <c r="U337" s="21"/>
    </row>
    <row r="338" spans="1:22" s="94" customFormat="1" ht="24.95" customHeight="1">
      <c r="A338" s="8"/>
      <c r="B338" s="458" t="s">
        <v>84</v>
      </c>
      <c r="C338" s="360" t="s">
        <v>123</v>
      </c>
      <c r="D338" s="302" t="s">
        <v>236</v>
      </c>
      <c r="E338" s="299" t="s">
        <v>101</v>
      </c>
      <c r="F338" s="299"/>
      <c r="G338" s="299"/>
      <c r="H338" s="377" t="s">
        <v>478</v>
      </c>
      <c r="I338" s="377" t="s">
        <v>479</v>
      </c>
      <c r="J338" s="313" t="s">
        <v>28</v>
      </c>
      <c r="K338" s="313" t="s">
        <v>387</v>
      </c>
      <c r="L338" s="133">
        <v>59.9283</v>
      </c>
      <c r="M338" s="44">
        <v>70</v>
      </c>
      <c r="N338" s="44">
        <v>0</v>
      </c>
      <c r="O338" s="44">
        <v>0</v>
      </c>
      <c r="P338" s="168" t="s">
        <v>363</v>
      </c>
      <c r="Q338" s="168" t="s">
        <v>365</v>
      </c>
      <c r="R338" s="168" t="s">
        <v>367</v>
      </c>
      <c r="S338" s="168" t="s">
        <v>41</v>
      </c>
      <c r="T338" s="316"/>
      <c r="U338" s="316" t="s">
        <v>166</v>
      </c>
    </row>
    <row r="339" spans="1:22" s="94" customFormat="1" ht="24.95" customHeight="1">
      <c r="A339" s="8"/>
      <c r="B339" s="459"/>
      <c r="C339" s="361"/>
      <c r="D339" s="302"/>
      <c r="E339" s="299"/>
      <c r="F339" s="299"/>
      <c r="G339" s="299"/>
      <c r="H339" s="377"/>
      <c r="I339" s="377"/>
      <c r="J339" s="313"/>
      <c r="K339" s="313"/>
      <c r="L339" s="133">
        <v>74.936800000000005</v>
      </c>
      <c r="M339" s="44">
        <v>99</v>
      </c>
      <c r="N339" s="44">
        <v>0</v>
      </c>
      <c r="O339" s="44">
        <v>0</v>
      </c>
      <c r="P339" s="168"/>
      <c r="Q339" s="168"/>
      <c r="R339" s="168"/>
      <c r="S339" s="168"/>
      <c r="T339" s="294"/>
      <c r="U339" s="316"/>
    </row>
    <row r="340" spans="1:22" s="94" customFormat="1" ht="24.95" customHeight="1">
      <c r="A340" s="8"/>
      <c r="B340" s="459"/>
      <c r="C340" s="361"/>
      <c r="D340" s="302"/>
      <c r="E340" s="299"/>
      <c r="F340" s="299"/>
      <c r="G340" s="299"/>
      <c r="H340" s="377"/>
      <c r="I340" s="377"/>
      <c r="J340" s="313"/>
      <c r="K340" s="313"/>
      <c r="L340" s="133">
        <v>74.974000000000004</v>
      </c>
      <c r="M340" s="44">
        <v>33</v>
      </c>
      <c r="N340" s="44">
        <v>0</v>
      </c>
      <c r="O340" s="44">
        <v>0</v>
      </c>
      <c r="P340" s="168"/>
      <c r="Q340" s="168"/>
      <c r="R340" s="168"/>
      <c r="S340" s="168"/>
      <c r="T340" s="294"/>
      <c r="U340" s="316"/>
    </row>
    <row r="341" spans="1:22" s="94" customFormat="1" ht="24.95" customHeight="1">
      <c r="A341" s="8"/>
      <c r="B341" s="459"/>
      <c r="C341" s="361"/>
      <c r="D341" s="302"/>
      <c r="E341" s="299"/>
      <c r="F341" s="299"/>
      <c r="G341" s="299"/>
      <c r="H341" s="377"/>
      <c r="I341" s="377"/>
      <c r="J341" s="313"/>
      <c r="K341" s="313"/>
      <c r="L341" s="133">
        <v>84.927300000000002</v>
      </c>
      <c r="M341" s="44">
        <v>138</v>
      </c>
      <c r="N341" s="44">
        <v>0</v>
      </c>
      <c r="O341" s="44">
        <v>0</v>
      </c>
      <c r="P341" s="168"/>
      <c r="Q341" s="168"/>
      <c r="R341" s="168"/>
      <c r="S341" s="168"/>
      <c r="T341" s="294"/>
      <c r="U341" s="316"/>
    </row>
    <row r="342" spans="1:22" s="94" customFormat="1" ht="24.95" customHeight="1">
      <c r="A342" s="8"/>
      <c r="B342" s="459"/>
      <c r="C342" s="361"/>
      <c r="D342" s="302"/>
      <c r="E342" s="299"/>
      <c r="F342" s="299"/>
      <c r="G342" s="299"/>
      <c r="H342" s="377"/>
      <c r="I342" s="377"/>
      <c r="J342" s="313"/>
      <c r="K342" s="313"/>
      <c r="L342" s="133">
        <v>91.131299999999996</v>
      </c>
      <c r="M342" s="44">
        <v>6</v>
      </c>
      <c r="N342" s="44">
        <v>0</v>
      </c>
      <c r="O342" s="44">
        <v>0</v>
      </c>
      <c r="P342" s="168"/>
      <c r="Q342" s="168"/>
      <c r="R342" s="168"/>
      <c r="S342" s="168"/>
      <c r="T342" s="294"/>
      <c r="U342" s="316"/>
    </row>
    <row r="343" spans="1:22" s="94" customFormat="1" ht="24.95" customHeight="1">
      <c r="A343" s="8"/>
      <c r="B343" s="459"/>
      <c r="C343" s="361"/>
      <c r="D343" s="302"/>
      <c r="E343" s="299"/>
      <c r="F343" s="299"/>
      <c r="G343" s="299"/>
      <c r="H343" s="377"/>
      <c r="I343" s="377"/>
      <c r="J343" s="313"/>
      <c r="K343" s="313"/>
      <c r="L343" s="133">
        <v>94.906499999999994</v>
      </c>
      <c r="M343" s="44">
        <v>6</v>
      </c>
      <c r="N343" s="44">
        <v>1</v>
      </c>
      <c r="O343" s="44">
        <v>1</v>
      </c>
      <c r="P343" s="168"/>
      <c r="Q343" s="168"/>
      <c r="R343" s="168"/>
      <c r="S343" s="168"/>
      <c r="T343" s="294"/>
      <c r="U343" s="316"/>
    </row>
    <row r="344" spans="1:22" s="94" customFormat="1" ht="24.95" customHeight="1">
      <c r="A344" s="8"/>
      <c r="B344" s="459"/>
      <c r="C344" s="361"/>
      <c r="D344" s="302"/>
      <c r="E344" s="299"/>
      <c r="F344" s="299"/>
      <c r="G344" s="299"/>
      <c r="H344" s="377"/>
      <c r="I344" s="377"/>
      <c r="J344" s="313"/>
      <c r="K344" s="313"/>
      <c r="L344" s="133">
        <v>100.04130000000001</v>
      </c>
      <c r="M344" s="44">
        <v>2</v>
      </c>
      <c r="N344" s="44">
        <v>0</v>
      </c>
      <c r="O344" s="44">
        <v>0</v>
      </c>
      <c r="P344" s="168"/>
      <c r="Q344" s="168"/>
      <c r="R344" s="168"/>
      <c r="S344" s="168"/>
      <c r="T344" s="294"/>
      <c r="U344" s="316"/>
    </row>
    <row r="345" spans="1:22" s="94" customFormat="1" ht="24.95" customHeight="1">
      <c r="A345" s="8"/>
      <c r="B345" s="459"/>
      <c r="C345" s="361"/>
      <c r="D345" s="302"/>
      <c r="E345" s="299"/>
      <c r="F345" s="299"/>
      <c r="G345" s="299"/>
      <c r="H345" s="377"/>
      <c r="I345" s="377"/>
      <c r="J345" s="313"/>
      <c r="K345" s="313"/>
      <c r="L345" s="133">
        <v>115.49850000000001</v>
      </c>
      <c r="M345" s="44">
        <v>34</v>
      </c>
      <c r="N345" s="44">
        <v>5</v>
      </c>
      <c r="O345" s="44">
        <v>5</v>
      </c>
      <c r="P345" s="168"/>
      <c r="Q345" s="168"/>
      <c r="R345" s="168"/>
      <c r="S345" s="168"/>
      <c r="T345" s="294"/>
      <c r="U345" s="316"/>
    </row>
    <row r="346" spans="1:22" s="94" customFormat="1" ht="24.95" customHeight="1">
      <c r="A346" s="8"/>
      <c r="B346" s="459"/>
      <c r="C346" s="361"/>
      <c r="D346" s="302"/>
      <c r="E346" s="299"/>
      <c r="F346" s="299"/>
      <c r="G346" s="299"/>
      <c r="H346" s="377"/>
      <c r="I346" s="377"/>
      <c r="J346" s="313"/>
      <c r="K346" s="313"/>
      <c r="L346" s="133">
        <v>122.3625</v>
      </c>
      <c r="M346" s="44">
        <v>2</v>
      </c>
      <c r="N346" s="44">
        <v>1</v>
      </c>
      <c r="O346" s="44">
        <v>1</v>
      </c>
      <c r="P346" s="168"/>
      <c r="Q346" s="168"/>
      <c r="R346" s="168"/>
      <c r="S346" s="168"/>
      <c r="T346" s="294"/>
      <c r="U346" s="316"/>
    </row>
    <row r="347" spans="1:22" s="94" customFormat="1" ht="24.95" customHeight="1">
      <c r="A347" s="8"/>
      <c r="B347" s="459"/>
      <c r="C347" s="361"/>
      <c r="D347" s="302"/>
      <c r="E347" s="299"/>
      <c r="F347" s="299"/>
      <c r="G347" s="299"/>
      <c r="H347" s="377"/>
      <c r="I347" s="377"/>
      <c r="J347" s="313"/>
      <c r="K347" s="313"/>
      <c r="L347" s="133">
        <v>126.9297</v>
      </c>
      <c r="M347" s="44">
        <v>2</v>
      </c>
      <c r="N347" s="44">
        <v>0</v>
      </c>
      <c r="O347" s="44">
        <v>0</v>
      </c>
      <c r="P347" s="168"/>
      <c r="Q347" s="168"/>
      <c r="R347" s="168"/>
      <c r="S347" s="168"/>
      <c r="T347" s="294"/>
      <c r="U347" s="294"/>
    </row>
    <row r="348" spans="1:22" s="94" customFormat="1" ht="24.95" customHeight="1">
      <c r="A348" s="8"/>
      <c r="B348" s="459"/>
      <c r="C348" s="361"/>
      <c r="D348" s="302"/>
      <c r="E348" s="299"/>
      <c r="F348" s="299"/>
      <c r="G348" s="299"/>
      <c r="H348" s="377"/>
      <c r="I348" s="377"/>
      <c r="J348" s="313"/>
      <c r="K348" s="313"/>
      <c r="L348" s="133">
        <v>132.5925</v>
      </c>
      <c r="M348" s="44">
        <v>1</v>
      </c>
      <c r="N348" s="44">
        <v>0</v>
      </c>
      <c r="O348" s="44">
        <v>0</v>
      </c>
      <c r="P348" s="168"/>
      <c r="Q348" s="168"/>
      <c r="R348" s="168"/>
      <c r="S348" s="168"/>
      <c r="T348" s="294"/>
      <c r="U348" s="294"/>
    </row>
    <row r="349" spans="1:22" s="94" customFormat="1" ht="24.95" customHeight="1">
      <c r="A349" s="8"/>
      <c r="B349" s="459"/>
      <c r="C349" s="361"/>
      <c r="D349" s="302"/>
      <c r="E349" s="299"/>
      <c r="F349" s="299"/>
      <c r="G349" s="299"/>
      <c r="H349" s="314" t="s">
        <v>383</v>
      </c>
      <c r="I349" s="314"/>
      <c r="J349" s="314"/>
      <c r="K349" s="314"/>
      <c r="L349" s="314"/>
      <c r="M349" s="45">
        <f>SUM(M338:M348)</f>
        <v>393</v>
      </c>
      <c r="N349" s="45">
        <f>SUM(N338:N348)</f>
        <v>7</v>
      </c>
      <c r="O349" s="45">
        <f>SUM(O338:O348)</f>
        <v>7</v>
      </c>
      <c r="P349" s="168"/>
      <c r="Q349" s="168"/>
      <c r="R349" s="168"/>
      <c r="S349" s="168"/>
      <c r="T349" s="294"/>
      <c r="U349" s="294"/>
    </row>
    <row r="350" spans="1:22" s="31" customFormat="1" ht="21.75" customHeight="1">
      <c r="A350" s="8"/>
      <c r="B350" s="459"/>
      <c r="C350" s="361"/>
      <c r="D350" s="272" t="s">
        <v>262</v>
      </c>
      <c r="E350" s="275" t="s">
        <v>263</v>
      </c>
      <c r="F350" s="276"/>
      <c r="G350" s="277"/>
      <c r="H350" s="272" t="s">
        <v>480</v>
      </c>
      <c r="I350" s="272" t="s">
        <v>409</v>
      </c>
      <c r="J350" s="360" t="s">
        <v>16</v>
      </c>
      <c r="K350" s="360" t="s">
        <v>382</v>
      </c>
      <c r="L350" s="96">
        <v>84.998800000000003</v>
      </c>
      <c r="M350" s="79">
        <v>48</v>
      </c>
      <c r="N350" s="79">
        <v>9</v>
      </c>
      <c r="O350" s="79">
        <v>9</v>
      </c>
      <c r="P350" s="159" t="s">
        <v>364</v>
      </c>
      <c r="Q350" s="159" t="s">
        <v>366</v>
      </c>
      <c r="R350" s="159" t="s">
        <v>368</v>
      </c>
      <c r="S350" s="159" t="s">
        <v>53</v>
      </c>
      <c r="T350" s="159"/>
      <c r="U350" s="159" t="s">
        <v>16</v>
      </c>
      <c r="V350" s="106"/>
    </row>
    <row r="351" spans="1:22" s="31" customFormat="1" ht="21.75" customHeight="1">
      <c r="A351" s="8"/>
      <c r="B351" s="459"/>
      <c r="C351" s="361"/>
      <c r="D351" s="273"/>
      <c r="E351" s="278"/>
      <c r="F351" s="279"/>
      <c r="G351" s="280"/>
      <c r="H351" s="273"/>
      <c r="I351" s="273"/>
      <c r="J351" s="361"/>
      <c r="K351" s="361"/>
      <c r="L351" s="96">
        <v>84.997900000000001</v>
      </c>
      <c r="M351" s="79">
        <v>24</v>
      </c>
      <c r="N351" s="79">
        <v>22</v>
      </c>
      <c r="O351" s="79">
        <v>22</v>
      </c>
      <c r="P351" s="160"/>
      <c r="Q351" s="160"/>
      <c r="R351" s="160"/>
      <c r="S351" s="160"/>
      <c r="T351" s="160"/>
      <c r="U351" s="160"/>
      <c r="V351" s="106"/>
    </row>
    <row r="352" spans="1:22" s="31" customFormat="1" ht="21.75" customHeight="1">
      <c r="A352" s="8"/>
      <c r="B352" s="459"/>
      <c r="C352" s="361"/>
      <c r="D352" s="273"/>
      <c r="E352" s="278"/>
      <c r="F352" s="279"/>
      <c r="G352" s="280"/>
      <c r="H352" s="273"/>
      <c r="I352" s="273"/>
      <c r="J352" s="361"/>
      <c r="K352" s="361"/>
      <c r="L352" s="96">
        <v>84.992900000000006</v>
      </c>
      <c r="M352" s="79">
        <v>24</v>
      </c>
      <c r="N352" s="79">
        <v>16</v>
      </c>
      <c r="O352" s="79">
        <v>16</v>
      </c>
      <c r="P352" s="160"/>
      <c r="Q352" s="160"/>
      <c r="R352" s="160"/>
      <c r="S352" s="160"/>
      <c r="T352" s="160"/>
      <c r="U352" s="160"/>
      <c r="V352" s="106"/>
    </row>
    <row r="353" spans="1:22" s="31" customFormat="1" ht="21.75" customHeight="1">
      <c r="A353" s="8"/>
      <c r="B353" s="459"/>
      <c r="C353" s="361"/>
      <c r="D353" s="273"/>
      <c r="E353" s="278"/>
      <c r="F353" s="279"/>
      <c r="G353" s="280"/>
      <c r="H353" s="273"/>
      <c r="I353" s="273"/>
      <c r="J353" s="361"/>
      <c r="K353" s="361"/>
      <c r="L353" s="96">
        <v>84.994799999999998</v>
      </c>
      <c r="M353" s="79">
        <v>24</v>
      </c>
      <c r="N353" s="79">
        <v>1</v>
      </c>
      <c r="O353" s="79">
        <v>1</v>
      </c>
      <c r="P353" s="160"/>
      <c r="Q353" s="160"/>
      <c r="R353" s="160"/>
      <c r="S353" s="160"/>
      <c r="T353" s="160"/>
      <c r="U353" s="160"/>
      <c r="V353" s="106"/>
    </row>
    <row r="354" spans="1:22" s="31" customFormat="1" ht="21.75" customHeight="1">
      <c r="A354" s="8"/>
      <c r="B354" s="459"/>
      <c r="C354" s="361"/>
      <c r="D354" s="273"/>
      <c r="E354" s="278"/>
      <c r="F354" s="279"/>
      <c r="G354" s="280"/>
      <c r="H354" s="273"/>
      <c r="I354" s="273"/>
      <c r="J354" s="361"/>
      <c r="K354" s="361"/>
      <c r="L354" s="96">
        <v>129.4143</v>
      </c>
      <c r="M354" s="79">
        <v>1</v>
      </c>
      <c r="N354" s="79">
        <v>1</v>
      </c>
      <c r="O354" s="79">
        <v>1</v>
      </c>
      <c r="P354" s="160"/>
      <c r="Q354" s="160"/>
      <c r="R354" s="160"/>
      <c r="S354" s="160"/>
      <c r="T354" s="160"/>
      <c r="U354" s="160"/>
      <c r="V354" s="106"/>
    </row>
    <row r="355" spans="1:22" s="31" customFormat="1" ht="21.75" customHeight="1">
      <c r="A355" s="8"/>
      <c r="B355" s="459"/>
      <c r="C355" s="361"/>
      <c r="D355" s="273"/>
      <c r="E355" s="278"/>
      <c r="F355" s="279"/>
      <c r="G355" s="280"/>
      <c r="H355" s="273"/>
      <c r="I355" s="273"/>
      <c r="J355" s="361"/>
      <c r="K355" s="361"/>
      <c r="L355" s="96">
        <v>147.67310000000001</v>
      </c>
      <c r="M355" s="79">
        <v>1</v>
      </c>
      <c r="N355" s="79">
        <v>0</v>
      </c>
      <c r="O355" s="79">
        <v>0</v>
      </c>
      <c r="P355" s="160"/>
      <c r="Q355" s="160"/>
      <c r="R355" s="160"/>
      <c r="S355" s="160"/>
      <c r="T355" s="160"/>
      <c r="U355" s="160"/>
      <c r="V355" s="106"/>
    </row>
    <row r="356" spans="1:22" s="31" customFormat="1" ht="21.75" customHeight="1">
      <c r="A356" s="8"/>
      <c r="B356" s="459"/>
      <c r="C356" s="361"/>
      <c r="D356" s="273"/>
      <c r="E356" s="278"/>
      <c r="F356" s="279"/>
      <c r="G356" s="280"/>
      <c r="H356" s="273"/>
      <c r="I356" s="273"/>
      <c r="J356" s="361"/>
      <c r="K356" s="361"/>
      <c r="L356" s="96">
        <v>176.04509999999999</v>
      </c>
      <c r="M356" s="79">
        <v>1</v>
      </c>
      <c r="N356" s="79">
        <v>0</v>
      </c>
      <c r="O356" s="79">
        <v>0</v>
      </c>
      <c r="P356" s="160"/>
      <c r="Q356" s="160"/>
      <c r="R356" s="160"/>
      <c r="S356" s="160"/>
      <c r="T356" s="160"/>
      <c r="U356" s="160"/>
      <c r="V356" s="106"/>
    </row>
    <row r="357" spans="1:22" s="31" customFormat="1" ht="21.75" customHeight="1">
      <c r="A357" s="8"/>
      <c r="B357" s="460"/>
      <c r="C357" s="372"/>
      <c r="D357" s="274"/>
      <c r="E357" s="281"/>
      <c r="F357" s="282"/>
      <c r="G357" s="283"/>
      <c r="H357" s="218" t="s">
        <v>383</v>
      </c>
      <c r="I357" s="219"/>
      <c r="J357" s="219"/>
      <c r="K357" s="219"/>
      <c r="L357" s="220"/>
      <c r="M357" s="80">
        <f>SUM(M350:M356)</f>
        <v>123</v>
      </c>
      <c r="N357" s="80">
        <f>SUM(N350:N356)</f>
        <v>49</v>
      </c>
      <c r="O357" s="80">
        <f>SUM(O350:O356)</f>
        <v>49</v>
      </c>
      <c r="P357" s="161"/>
      <c r="Q357" s="161"/>
      <c r="R357" s="161"/>
      <c r="S357" s="161"/>
      <c r="T357" s="161"/>
      <c r="U357" s="161"/>
    </row>
    <row r="358" spans="1:22" s="94" customFormat="1" ht="24.95" customHeight="1">
      <c r="A358" s="8"/>
      <c r="B358" s="296" t="s">
        <v>17</v>
      </c>
      <c r="C358" s="297"/>
      <c r="D358" s="297"/>
      <c r="E358" s="297"/>
      <c r="F358" s="297"/>
      <c r="G358" s="297"/>
      <c r="H358" s="297"/>
      <c r="I358" s="297"/>
      <c r="J358" s="297"/>
      <c r="K358" s="297"/>
      <c r="L358" s="298"/>
      <c r="M358" s="72">
        <f>M349+M357</f>
        <v>516</v>
      </c>
      <c r="N358" s="72">
        <v>56</v>
      </c>
      <c r="O358" s="72">
        <v>56</v>
      </c>
      <c r="P358" s="6"/>
      <c r="Q358" s="6"/>
      <c r="R358" s="22"/>
      <c r="S358" s="22"/>
      <c r="T358" s="21"/>
      <c r="U358" s="21"/>
    </row>
    <row r="361" spans="1:22" ht="20.25">
      <c r="M361" s="18"/>
      <c r="N361" s="18"/>
      <c r="O361" s="18"/>
      <c r="P361" s="134"/>
    </row>
    <row r="362" spans="1:22" ht="20.25">
      <c r="N362" s="135"/>
      <c r="O362" s="135"/>
      <c r="P362" s="134"/>
    </row>
    <row r="363" spans="1:22" ht="20.25">
      <c r="N363" s="135"/>
      <c r="O363" s="135"/>
      <c r="P363" s="134"/>
    </row>
    <row r="364" spans="1:22" ht="20.25">
      <c r="N364" s="135"/>
      <c r="O364" s="135"/>
      <c r="P364" s="134"/>
    </row>
    <row r="368" spans="1:22">
      <c r="O368" s="18"/>
    </row>
  </sheetData>
  <mergeCells count="920">
    <mergeCell ref="Q191:Q195"/>
    <mergeCell ref="R191:R195"/>
    <mergeCell ref="S191:S195"/>
    <mergeCell ref="T191:T195"/>
    <mergeCell ref="U191:U195"/>
    <mergeCell ref="H195:L195"/>
    <mergeCell ref="C183:C195"/>
    <mergeCell ref="B183:B195"/>
    <mergeCell ref="D191:D195"/>
    <mergeCell ref="E191:G195"/>
    <mergeCell ref="H191:H194"/>
    <mergeCell ref="I191:I194"/>
    <mergeCell ref="J191:J194"/>
    <mergeCell ref="K191:K194"/>
    <mergeCell ref="P191:P195"/>
    <mergeCell ref="K183:K186"/>
    <mergeCell ref="H187:L187"/>
    <mergeCell ref="H188:H189"/>
    <mergeCell ref="I188:I189"/>
    <mergeCell ref="J188:J189"/>
    <mergeCell ref="K188:K189"/>
    <mergeCell ref="H190:L190"/>
    <mergeCell ref="U126:U132"/>
    <mergeCell ref="D126:D132"/>
    <mergeCell ref="C126:C132"/>
    <mergeCell ref="D211:D215"/>
    <mergeCell ref="B197:B215"/>
    <mergeCell ref="C197:C215"/>
    <mergeCell ref="E211:G215"/>
    <mergeCell ref="H211:H214"/>
    <mergeCell ref="I211:I214"/>
    <mergeCell ref="J211:J214"/>
    <mergeCell ref="K211:K214"/>
    <mergeCell ref="N211:O214"/>
    <mergeCell ref="P211:P215"/>
    <mergeCell ref="Q211:Q215"/>
    <mergeCell ref="R211:R215"/>
    <mergeCell ref="T211:T215"/>
    <mergeCell ref="U211:U215"/>
    <mergeCell ref="E126:G132"/>
    <mergeCell ref="J126:J131"/>
    <mergeCell ref="K126:K131"/>
    <mergeCell ref="N126:O131"/>
    <mergeCell ref="P126:P132"/>
    <mergeCell ref="Q126:Q132"/>
    <mergeCell ref="R126:R132"/>
    <mergeCell ref="H336:L336"/>
    <mergeCell ref="H338:H348"/>
    <mergeCell ref="I338:I348"/>
    <mergeCell ref="J338:J348"/>
    <mergeCell ref="K338:K348"/>
    <mergeCell ref="B337:L337"/>
    <mergeCell ref="C338:C357"/>
    <mergeCell ref="B338:B357"/>
    <mergeCell ref="D332:D336"/>
    <mergeCell ref="E332:G336"/>
    <mergeCell ref="H332:H335"/>
    <mergeCell ref="I332:I335"/>
    <mergeCell ref="J332:J335"/>
    <mergeCell ref="K332:K335"/>
    <mergeCell ref="H275:L275"/>
    <mergeCell ref="H277:H280"/>
    <mergeCell ref="I277:I280"/>
    <mergeCell ref="J277:J280"/>
    <mergeCell ref="K277:K280"/>
    <mergeCell ref="H303:L303"/>
    <mergeCell ref="K305:K307"/>
    <mergeCell ref="H322:L322"/>
    <mergeCell ref="H324:H326"/>
    <mergeCell ref="I324:I326"/>
    <mergeCell ref="K282:K286"/>
    <mergeCell ref="H287:L287"/>
    <mergeCell ref="H289:H296"/>
    <mergeCell ref="I289:I296"/>
    <mergeCell ref="J289:J296"/>
    <mergeCell ref="K289:K296"/>
    <mergeCell ref="H297:L297"/>
    <mergeCell ref="H298:H302"/>
    <mergeCell ref="I298:I302"/>
    <mergeCell ref="J298:J302"/>
    <mergeCell ref="K298:K302"/>
    <mergeCell ref="H263:L263"/>
    <mergeCell ref="H264:H268"/>
    <mergeCell ref="I264:I268"/>
    <mergeCell ref="J264:J268"/>
    <mergeCell ref="K264:K268"/>
    <mergeCell ref="H269:L269"/>
    <mergeCell ref="H270:H274"/>
    <mergeCell ref="I270:I274"/>
    <mergeCell ref="J270:J274"/>
    <mergeCell ref="K270:K274"/>
    <mergeCell ref="H244:L244"/>
    <mergeCell ref="H245:H251"/>
    <mergeCell ref="I245:I251"/>
    <mergeCell ref="J245:J251"/>
    <mergeCell ref="K245:K251"/>
    <mergeCell ref="K253:K256"/>
    <mergeCell ref="H257:L257"/>
    <mergeCell ref="H258:H262"/>
    <mergeCell ref="I258:I262"/>
    <mergeCell ref="J258:J262"/>
    <mergeCell ref="K258:K262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H139:L139"/>
    <mergeCell ref="H141:H142"/>
    <mergeCell ref="I141:I142"/>
    <mergeCell ref="J141:J142"/>
    <mergeCell ref="K141:K142"/>
    <mergeCell ref="H126:H131"/>
    <mergeCell ref="I126:I131"/>
    <mergeCell ref="H143:L143"/>
    <mergeCell ref="H144:H146"/>
    <mergeCell ref="I144:I146"/>
    <mergeCell ref="J144:J146"/>
    <mergeCell ref="K144:K146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D159:D161"/>
    <mergeCell ref="D162:D164"/>
    <mergeCell ref="P159:P161"/>
    <mergeCell ref="P165:P167"/>
    <mergeCell ref="P162:P164"/>
    <mergeCell ref="Q168:Q170"/>
    <mergeCell ref="P183:P187"/>
    <mergeCell ref="Q264:Q269"/>
    <mergeCell ref="Q230:Q235"/>
    <mergeCell ref="P236:P240"/>
    <mergeCell ref="H161:L161"/>
    <mergeCell ref="H162:H163"/>
    <mergeCell ref="I162:I163"/>
    <mergeCell ref="H167:L167"/>
    <mergeCell ref="H168:H169"/>
    <mergeCell ref="I168:I169"/>
    <mergeCell ref="K197:K200"/>
    <mergeCell ref="H201:L201"/>
    <mergeCell ref="H202:I204"/>
    <mergeCell ref="J202:J204"/>
    <mergeCell ref="K202:K204"/>
    <mergeCell ref="H206:H209"/>
    <mergeCell ref="I206:I209"/>
    <mergeCell ref="J206:J209"/>
    <mergeCell ref="B37:B139"/>
    <mergeCell ref="S188:S190"/>
    <mergeCell ref="U223:U226"/>
    <mergeCell ref="T188:T190"/>
    <mergeCell ref="U188:U190"/>
    <mergeCell ref="U197:U201"/>
    <mergeCell ref="T197:T201"/>
    <mergeCell ref="S148:S151"/>
    <mergeCell ref="R183:R187"/>
    <mergeCell ref="R111:R115"/>
    <mergeCell ref="R116:R119"/>
    <mergeCell ref="B140:L140"/>
    <mergeCell ref="C133:C139"/>
    <mergeCell ref="E133:G139"/>
    <mergeCell ref="B216:L216"/>
    <mergeCell ref="D197:D201"/>
    <mergeCell ref="E165:G167"/>
    <mergeCell ref="E141:G143"/>
    <mergeCell ref="E155:G158"/>
    <mergeCell ref="D155:D158"/>
    <mergeCell ref="P223:P226"/>
    <mergeCell ref="E197:G201"/>
    <mergeCell ref="D152:D154"/>
    <mergeCell ref="P155:P158"/>
    <mergeCell ref="D264:D269"/>
    <mergeCell ref="A277:A288"/>
    <mergeCell ref="D277:D281"/>
    <mergeCell ref="E277:G281"/>
    <mergeCell ref="E309:G311"/>
    <mergeCell ref="R313:R322"/>
    <mergeCell ref="Q313:Q322"/>
    <mergeCell ref="P305:P308"/>
    <mergeCell ref="P313:P322"/>
    <mergeCell ref="H308:L308"/>
    <mergeCell ref="H309:H310"/>
    <mergeCell ref="I309:I310"/>
    <mergeCell ref="J309:J310"/>
    <mergeCell ref="K309:K310"/>
    <mergeCell ref="H311:L311"/>
    <mergeCell ref="H313:H321"/>
    <mergeCell ref="I313:I321"/>
    <mergeCell ref="J313:J321"/>
    <mergeCell ref="K313:K321"/>
    <mergeCell ref="P309:P311"/>
    <mergeCell ref="H281:L281"/>
    <mergeCell ref="H282:H286"/>
    <mergeCell ref="I282:I286"/>
    <mergeCell ref="J282:J286"/>
    <mergeCell ref="T81:T82"/>
    <mergeCell ref="Q81:Q82"/>
    <mergeCell ref="R70:R80"/>
    <mergeCell ref="S64:S69"/>
    <mergeCell ref="B182:L182"/>
    <mergeCell ref="Q183:Q187"/>
    <mergeCell ref="A183:A196"/>
    <mergeCell ref="E217:G222"/>
    <mergeCell ref="D227:D229"/>
    <mergeCell ref="D202:D205"/>
    <mergeCell ref="E202:G205"/>
    <mergeCell ref="P197:P201"/>
    <mergeCell ref="Q197:Q201"/>
    <mergeCell ref="K206:K209"/>
    <mergeCell ref="D188:D190"/>
    <mergeCell ref="E188:G190"/>
    <mergeCell ref="B196:L196"/>
    <mergeCell ref="B217:B275"/>
    <mergeCell ref="K230:K234"/>
    <mergeCell ref="H235:L235"/>
    <mergeCell ref="H236:H239"/>
    <mergeCell ref="I236:I239"/>
    <mergeCell ref="J236:J239"/>
    <mergeCell ref="K236:K239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Q101:Q110"/>
    <mergeCell ref="R101:R110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U53:U57"/>
    <mergeCell ref="R53:R57"/>
    <mergeCell ref="S53:S57"/>
    <mergeCell ref="T53:T57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R10:R15"/>
    <mergeCell ref="P10:P15"/>
    <mergeCell ref="Q10:Q15"/>
    <mergeCell ref="U10:U15"/>
    <mergeCell ref="T16:T23"/>
    <mergeCell ref="U16:U23"/>
    <mergeCell ref="U2:U4"/>
    <mergeCell ref="S10:S15"/>
    <mergeCell ref="T10:T15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N3:O3"/>
    <mergeCell ref="A5:A36"/>
    <mergeCell ref="B36:L36"/>
    <mergeCell ref="B5:B35"/>
    <mergeCell ref="C5:C35"/>
    <mergeCell ref="P289:P297"/>
    <mergeCell ref="Q289:Q297"/>
    <mergeCell ref="U289:U297"/>
    <mergeCell ref="D230:D235"/>
    <mergeCell ref="E223:G226"/>
    <mergeCell ref="D217:D226"/>
    <mergeCell ref="P230:P235"/>
    <mergeCell ref="D258:D263"/>
    <mergeCell ref="E258:G263"/>
    <mergeCell ref="S223:S226"/>
    <mergeCell ref="S227:S229"/>
    <mergeCell ref="P227:P229"/>
    <mergeCell ref="D5:D35"/>
    <mergeCell ref="E5:G9"/>
    <mergeCell ref="E16:G23"/>
    <mergeCell ref="E10:G15"/>
    <mergeCell ref="R16:R23"/>
    <mergeCell ref="S16:S23"/>
    <mergeCell ref="K42:K44"/>
    <mergeCell ref="H45:L45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H27:L27"/>
    <mergeCell ref="H28:H34"/>
    <mergeCell ref="I28:I34"/>
    <mergeCell ref="J28:J34"/>
    <mergeCell ref="K28:K34"/>
    <mergeCell ref="H35:L35"/>
    <mergeCell ref="R28:R35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P70:P80"/>
    <mergeCell ref="Q70:Q80"/>
    <mergeCell ref="P81:P82"/>
    <mergeCell ref="P64:P69"/>
    <mergeCell ref="U28:U35"/>
    <mergeCell ref="E37:G41"/>
    <mergeCell ref="E42:G45"/>
    <mergeCell ref="U70:U80"/>
    <mergeCell ref="R64:R69"/>
    <mergeCell ref="U81:U82"/>
    <mergeCell ref="H46:H51"/>
    <mergeCell ref="I46:I51"/>
    <mergeCell ref="P37:P41"/>
    <mergeCell ref="P42:P45"/>
    <mergeCell ref="Q42:Q45"/>
    <mergeCell ref="R46:R52"/>
    <mergeCell ref="S46:S52"/>
    <mergeCell ref="T46:T52"/>
    <mergeCell ref="U46:U52"/>
    <mergeCell ref="S70:S80"/>
    <mergeCell ref="T70:T80"/>
    <mergeCell ref="Q64:Q69"/>
    <mergeCell ref="R81:R82"/>
    <mergeCell ref="S81:S82"/>
    <mergeCell ref="B358:L358"/>
    <mergeCell ref="T338:T349"/>
    <mergeCell ref="E253:G257"/>
    <mergeCell ref="R223:R226"/>
    <mergeCell ref="B313:B322"/>
    <mergeCell ref="C329:C336"/>
    <mergeCell ref="B329:B336"/>
    <mergeCell ref="R332:R336"/>
    <mergeCell ref="S332:S336"/>
    <mergeCell ref="E227:G229"/>
    <mergeCell ref="E230:G235"/>
    <mergeCell ref="P324:P327"/>
    <mergeCell ref="Q324:Q327"/>
    <mergeCell ref="Q282:Q287"/>
    <mergeCell ref="Q298:Q303"/>
    <mergeCell ref="S298:S303"/>
    <mergeCell ref="T298:T303"/>
    <mergeCell ref="R329:R331"/>
    <mergeCell ref="S329:S331"/>
    <mergeCell ref="P270:P275"/>
    <mergeCell ref="C313:C322"/>
    <mergeCell ref="D313:D322"/>
    <mergeCell ref="R245:R252"/>
    <mergeCell ref="P245:P252"/>
    <mergeCell ref="U282:U287"/>
    <mergeCell ref="R298:R303"/>
    <mergeCell ref="S277:S281"/>
    <mergeCell ref="T277:T281"/>
    <mergeCell ref="S289:S297"/>
    <mergeCell ref="R305:R308"/>
    <mergeCell ref="U258:U263"/>
    <mergeCell ref="R264:R269"/>
    <mergeCell ref="U298:U303"/>
    <mergeCell ref="S305:S308"/>
    <mergeCell ref="T305:T308"/>
    <mergeCell ref="S282:S287"/>
    <mergeCell ref="T282:T287"/>
    <mergeCell ref="U277:U281"/>
    <mergeCell ref="T258:T263"/>
    <mergeCell ref="R277:R281"/>
    <mergeCell ref="R289:R297"/>
    <mergeCell ref="U270:U275"/>
    <mergeCell ref="U264:U269"/>
    <mergeCell ref="R258:R263"/>
    <mergeCell ref="R270:R275"/>
    <mergeCell ref="S270:S275"/>
    <mergeCell ref="T270:T275"/>
    <mergeCell ref="S264:S269"/>
    <mergeCell ref="H197:H200"/>
    <mergeCell ref="H183:H186"/>
    <mergeCell ref="S258:S263"/>
    <mergeCell ref="R236:R240"/>
    <mergeCell ref="R202:R205"/>
    <mergeCell ref="S241:S244"/>
    <mergeCell ref="D241:D244"/>
    <mergeCell ref="D253:D257"/>
    <mergeCell ref="P188:P190"/>
    <mergeCell ref="Q188:Q190"/>
    <mergeCell ref="J183:J186"/>
    <mergeCell ref="R253:R257"/>
    <mergeCell ref="S253:S257"/>
    <mergeCell ref="Q241:Q244"/>
    <mergeCell ref="Q253:Q257"/>
    <mergeCell ref="H252:L252"/>
    <mergeCell ref="H253:H256"/>
    <mergeCell ref="I253:I256"/>
    <mergeCell ref="J253:J256"/>
    <mergeCell ref="D206:D210"/>
    <mergeCell ref="E206:G210"/>
    <mergeCell ref="I230:I234"/>
    <mergeCell ref="Q236:Q240"/>
    <mergeCell ref="K241:K243"/>
    <mergeCell ref="D165:D170"/>
    <mergeCell ref="P217:P222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P168:P170"/>
    <mergeCell ref="P171:P175"/>
    <mergeCell ref="P176:P179"/>
    <mergeCell ref="K168:K169"/>
    <mergeCell ref="I197:I200"/>
    <mergeCell ref="J197:J200"/>
    <mergeCell ref="D183:D187"/>
    <mergeCell ref="I183:I186"/>
    <mergeCell ref="S116:S119"/>
    <mergeCell ref="T116:T119"/>
    <mergeCell ref="Q144:Q147"/>
    <mergeCell ref="D148:D151"/>
    <mergeCell ref="E148:G151"/>
    <mergeCell ref="Q148:Q151"/>
    <mergeCell ref="P148:P151"/>
    <mergeCell ref="D144:D147"/>
    <mergeCell ref="D116:D119"/>
    <mergeCell ref="E116:G119"/>
    <mergeCell ref="P116:P119"/>
    <mergeCell ref="D133:D139"/>
    <mergeCell ref="D141:D143"/>
    <mergeCell ref="E144:G147"/>
    <mergeCell ref="R120:R125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E152:G154"/>
    <mergeCell ref="P144:P147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P53:P57"/>
    <mergeCell ref="Q53:Q57"/>
    <mergeCell ref="J46:J51"/>
    <mergeCell ref="K46:K51"/>
    <mergeCell ref="H52:L52"/>
    <mergeCell ref="H53:H56"/>
    <mergeCell ref="I53:I56"/>
    <mergeCell ref="P83:P90"/>
    <mergeCell ref="P101:P110"/>
    <mergeCell ref="P91:P100"/>
    <mergeCell ref="D111:D115"/>
    <mergeCell ref="E111:G115"/>
    <mergeCell ref="P111:P115"/>
    <mergeCell ref="Q111:Q115"/>
    <mergeCell ref="Q83:Q90"/>
    <mergeCell ref="C37:C41"/>
    <mergeCell ref="C46:C52"/>
    <mergeCell ref="D46:D52"/>
    <mergeCell ref="C53:C57"/>
    <mergeCell ref="E46:G52"/>
    <mergeCell ref="C42:C45"/>
    <mergeCell ref="D42:D45"/>
    <mergeCell ref="J53:J56"/>
    <mergeCell ref="K53:K56"/>
    <mergeCell ref="H57:L57"/>
    <mergeCell ref="P46:P52"/>
    <mergeCell ref="Q46:Q52"/>
    <mergeCell ref="H41:L41"/>
    <mergeCell ref="H42:H44"/>
    <mergeCell ref="I42:I44"/>
    <mergeCell ref="J42:J44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81:G82"/>
    <mergeCell ref="E83:G90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T253:T257"/>
    <mergeCell ref="U253:U257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R133:R139"/>
    <mergeCell ref="T223:T226"/>
    <mergeCell ref="S197:S201"/>
    <mergeCell ref="U217:U222"/>
    <mergeCell ref="T217:T222"/>
    <mergeCell ref="R227:R229"/>
    <mergeCell ref="T241:T244"/>
    <mergeCell ref="U206:U210"/>
    <mergeCell ref="U236:U240"/>
    <mergeCell ref="U241:U244"/>
    <mergeCell ref="R241:R244"/>
    <mergeCell ref="S202:S205"/>
    <mergeCell ref="S206:S210"/>
    <mergeCell ref="T206:T210"/>
    <mergeCell ref="U202:U205"/>
    <mergeCell ref="U350:U357"/>
    <mergeCell ref="R350:R357"/>
    <mergeCell ref="U338:U349"/>
    <mergeCell ref="Q332:Q336"/>
    <mergeCell ref="T350:T357"/>
    <mergeCell ref="T332:T336"/>
    <mergeCell ref="U332:U336"/>
    <mergeCell ref="U305:U311"/>
    <mergeCell ref="T309:T311"/>
    <mergeCell ref="T329:T331"/>
    <mergeCell ref="U313:U322"/>
    <mergeCell ref="T313:T322"/>
    <mergeCell ref="U329:U331"/>
    <mergeCell ref="R324:R327"/>
    <mergeCell ref="S338:S349"/>
    <mergeCell ref="R338:R349"/>
    <mergeCell ref="Q305:Q308"/>
    <mergeCell ref="S313:S322"/>
    <mergeCell ref="U324:U327"/>
    <mergeCell ref="T324:T327"/>
    <mergeCell ref="S324:S327"/>
    <mergeCell ref="Q309:Q311"/>
    <mergeCell ref="R309:R311"/>
    <mergeCell ref="S309:S311"/>
    <mergeCell ref="P338:P349"/>
    <mergeCell ref="D350:D357"/>
    <mergeCell ref="D338:D349"/>
    <mergeCell ref="S350:S357"/>
    <mergeCell ref="E350:G357"/>
    <mergeCell ref="P350:P357"/>
    <mergeCell ref="Q350:Q357"/>
    <mergeCell ref="Q338:Q349"/>
    <mergeCell ref="E338:G349"/>
    <mergeCell ref="H349:L349"/>
    <mergeCell ref="H350:H356"/>
    <mergeCell ref="I350:I356"/>
    <mergeCell ref="J350:J356"/>
    <mergeCell ref="K350:K356"/>
    <mergeCell ref="H357:L357"/>
    <mergeCell ref="P332:P336"/>
    <mergeCell ref="P253:P257"/>
    <mergeCell ref="E289:G297"/>
    <mergeCell ref="C289:C303"/>
    <mergeCell ref="E245:G252"/>
    <mergeCell ref="B276:L276"/>
    <mergeCell ref="E270:G275"/>
    <mergeCell ref="E264:G269"/>
    <mergeCell ref="D270:D275"/>
    <mergeCell ref="B305:B311"/>
    <mergeCell ref="C305:C311"/>
    <mergeCell ref="N264:O268"/>
    <mergeCell ref="N270:O274"/>
    <mergeCell ref="N277:O280"/>
    <mergeCell ref="N282:O286"/>
    <mergeCell ref="N289:O296"/>
    <mergeCell ref="N298:O302"/>
    <mergeCell ref="P277:P281"/>
    <mergeCell ref="B288:L288"/>
    <mergeCell ref="P258:P263"/>
    <mergeCell ref="P264:P269"/>
    <mergeCell ref="D289:D297"/>
    <mergeCell ref="D245:D252"/>
    <mergeCell ref="B304:L304"/>
    <mergeCell ref="D305:D308"/>
    <mergeCell ref="D298:D303"/>
    <mergeCell ref="E313:G322"/>
    <mergeCell ref="J324:J326"/>
    <mergeCell ref="K324:K326"/>
    <mergeCell ref="H327:L327"/>
    <mergeCell ref="H305:H307"/>
    <mergeCell ref="I305:I307"/>
    <mergeCell ref="J305:J307"/>
    <mergeCell ref="B323:L323"/>
    <mergeCell ref="C324:C327"/>
    <mergeCell ref="B289:B303"/>
    <mergeCell ref="C217:C275"/>
    <mergeCell ref="Q277:Q281"/>
    <mergeCell ref="E298:G303"/>
    <mergeCell ref="E241:G244"/>
    <mergeCell ref="H240:L240"/>
    <mergeCell ref="H241:H243"/>
    <mergeCell ref="I241:I243"/>
    <mergeCell ref="J241:J243"/>
    <mergeCell ref="E329:G331"/>
    <mergeCell ref="E305:G308"/>
    <mergeCell ref="B312:L312"/>
    <mergeCell ref="P329:P331"/>
    <mergeCell ref="Q329:Q331"/>
    <mergeCell ref="B328:L328"/>
    <mergeCell ref="E324:G327"/>
    <mergeCell ref="D329:D331"/>
    <mergeCell ref="D324:D327"/>
    <mergeCell ref="H329:H330"/>
    <mergeCell ref="I329:I330"/>
    <mergeCell ref="J329:J330"/>
    <mergeCell ref="K329:K330"/>
    <mergeCell ref="H331:L331"/>
    <mergeCell ref="B324:B327"/>
    <mergeCell ref="D309:D311"/>
    <mergeCell ref="B277:B287"/>
    <mergeCell ref="C277:C287"/>
    <mergeCell ref="E236:G240"/>
    <mergeCell ref="D236:D240"/>
    <mergeCell ref="Q227:Q229"/>
    <mergeCell ref="Q217:Q222"/>
    <mergeCell ref="H217:H221"/>
    <mergeCell ref="I217:I221"/>
    <mergeCell ref="J217:J221"/>
    <mergeCell ref="K217:K221"/>
    <mergeCell ref="H222:L222"/>
    <mergeCell ref="H223:H225"/>
    <mergeCell ref="I223:I225"/>
    <mergeCell ref="J223:J225"/>
    <mergeCell ref="K223:K225"/>
    <mergeCell ref="H226:L226"/>
    <mergeCell ref="H227:H228"/>
    <mergeCell ref="I227:I228"/>
    <mergeCell ref="J227:J228"/>
    <mergeCell ref="P282:P287"/>
    <mergeCell ref="Q258:Q263"/>
    <mergeCell ref="P241:P244"/>
    <mergeCell ref="D282:D287"/>
    <mergeCell ref="E282:G287"/>
    <mergeCell ref="P298:P303"/>
    <mergeCell ref="K227:K228"/>
    <mergeCell ref="H229:L229"/>
    <mergeCell ref="H230:H234"/>
    <mergeCell ref="Q245:Q252"/>
    <mergeCell ref="J230:J234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P141:P143"/>
    <mergeCell ref="Q152:Q154"/>
    <mergeCell ref="P120:P125"/>
    <mergeCell ref="N332:O335"/>
    <mergeCell ref="N162:O163"/>
    <mergeCell ref="N180:O180"/>
    <mergeCell ref="N197:O200"/>
    <mergeCell ref="N202:O204"/>
    <mergeCell ref="N206:O209"/>
    <mergeCell ref="N245:O251"/>
    <mergeCell ref="N253:O256"/>
    <mergeCell ref="N258:O262"/>
    <mergeCell ref="U120:U125"/>
    <mergeCell ref="U144:U147"/>
    <mergeCell ref="U133:U139"/>
    <mergeCell ref="U155:U158"/>
    <mergeCell ref="S133:S139"/>
    <mergeCell ref="T133:T139"/>
    <mergeCell ref="P133:P139"/>
    <mergeCell ref="P206:P210"/>
    <mergeCell ref="Q206:Q210"/>
    <mergeCell ref="R206:R210"/>
    <mergeCell ref="T202:T205"/>
    <mergeCell ref="T144:T147"/>
    <mergeCell ref="Q141:Q143"/>
    <mergeCell ref="P152:P154"/>
    <mergeCell ref="Q120:Q125"/>
    <mergeCell ref="U148:U151"/>
    <mergeCell ref="R148:R151"/>
    <mergeCell ref="S162:S164"/>
    <mergeCell ref="T162:T164"/>
    <mergeCell ref="S152:S154"/>
    <mergeCell ref="R197:R201"/>
    <mergeCell ref="R152:R154"/>
    <mergeCell ref="U141:U143"/>
    <mergeCell ref="U183:U187"/>
    <mergeCell ref="T289:T297"/>
    <mergeCell ref="R282:R287"/>
    <mergeCell ref="U152:U154"/>
    <mergeCell ref="S165:S167"/>
    <mergeCell ref="T168:T170"/>
    <mergeCell ref="Q270:Q275"/>
    <mergeCell ref="Q223:Q226"/>
    <mergeCell ref="P202:P205"/>
    <mergeCell ref="Q202:Q205"/>
    <mergeCell ref="U230:U235"/>
    <mergeCell ref="R230:R235"/>
    <mergeCell ref="S230:S235"/>
    <mergeCell ref="S217:S222"/>
    <mergeCell ref="S245:S252"/>
    <mergeCell ref="T245:T252"/>
    <mergeCell ref="U245:U252"/>
    <mergeCell ref="T236:T240"/>
    <mergeCell ref="T230:T235"/>
    <mergeCell ref="S236:S240"/>
    <mergeCell ref="R217:R222"/>
    <mergeCell ref="T264:T269"/>
    <mergeCell ref="U227:U229"/>
    <mergeCell ref="R188:R190"/>
    <mergeCell ref="T227:T229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2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2026-02-02T03:08:37Z</dcterms:modified>
</cp:coreProperties>
</file>