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CE3C9874-DC71-4857-B9B0-6D4AF177DDD4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'업체별현황(최종)'!$B$1:$U$366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35" i="13" l="1"/>
  <c r="N335" i="13"/>
  <c r="O330" i="13"/>
  <c r="N330" i="13"/>
  <c r="O239" i="13"/>
  <c r="N239" i="13"/>
  <c r="O190" i="13"/>
  <c r="N190" i="13"/>
  <c r="O187" i="13"/>
  <c r="N187" i="13"/>
  <c r="O175" i="13"/>
  <c r="N175" i="13"/>
  <c r="O167" i="13"/>
  <c r="O158" i="13"/>
  <c r="N158" i="13"/>
  <c r="O57" i="13"/>
  <c r="N57" i="13"/>
  <c r="O41" i="13"/>
  <c r="N41" i="13"/>
  <c r="O45" i="13"/>
  <c r="O52" i="13"/>
  <c r="H18" i="1" l="1"/>
  <c r="M211" i="13" l="1"/>
  <c r="M210" i="13"/>
  <c r="O210" i="13"/>
  <c r="N210" i="13"/>
  <c r="M132" i="13" l="1"/>
  <c r="O339" i="13" l="1"/>
  <c r="N339" i="13"/>
  <c r="O325" i="13"/>
  <c r="N325" i="13"/>
  <c r="O320" i="13"/>
  <c r="N320" i="13"/>
  <c r="O309" i="13"/>
  <c r="N309" i="13"/>
  <c r="O306" i="13"/>
  <c r="N306" i="13"/>
  <c r="O302" i="13"/>
  <c r="N302" i="13"/>
  <c r="O235" i="13"/>
  <c r="N235" i="13"/>
  <c r="O230" i="13"/>
  <c r="N230" i="13"/>
  <c r="O224" i="13"/>
  <c r="N224" i="13"/>
  <c r="O221" i="13"/>
  <c r="N221" i="13"/>
  <c r="O217" i="13"/>
  <c r="N217" i="13"/>
  <c r="O179" i="13"/>
  <c r="N179" i="13"/>
  <c r="O170" i="13"/>
  <c r="N170" i="13"/>
  <c r="N167" i="13"/>
  <c r="O151" i="13"/>
  <c r="N151" i="13"/>
  <c r="O147" i="13"/>
  <c r="N147" i="13"/>
  <c r="O143" i="13"/>
  <c r="N143" i="13"/>
  <c r="O115" i="13"/>
  <c r="N115" i="13"/>
  <c r="N52" i="13"/>
  <c r="N45" i="13"/>
  <c r="O205" i="13" l="1"/>
  <c r="N205" i="13"/>
  <c r="O200" i="13"/>
  <c r="N200" i="13"/>
  <c r="M205" i="13"/>
  <c r="M200" i="13"/>
  <c r="N344" i="13" l="1"/>
  <c r="N292" i="13"/>
  <c r="N270" i="13"/>
  <c r="N264" i="13"/>
  <c r="N258" i="13"/>
  <c r="N252" i="13"/>
  <c r="N247" i="13"/>
  <c r="N196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44" i="13" l="1"/>
  <c r="C20" i="1" l="1"/>
  <c r="H37" i="1" l="1"/>
  <c r="M282" i="13" l="1"/>
  <c r="O181" i="13" l="1"/>
  <c r="O270" i="13" l="1"/>
  <c r="M270" i="13"/>
  <c r="O119" i="13" l="1"/>
  <c r="O264" i="13" l="1"/>
  <c r="M309" i="13" l="1"/>
  <c r="M365" i="13" l="1"/>
  <c r="C14" i="1" l="1"/>
  <c r="H14" i="1"/>
  <c r="O90" i="13" l="1"/>
  <c r="O139" i="13" l="1"/>
  <c r="M139" i="13"/>
  <c r="M264" i="13" l="1"/>
  <c r="M344" i="13" l="1"/>
  <c r="M339" i="13"/>
  <c r="M345" i="13" l="1"/>
  <c r="O154" i="13" l="1"/>
  <c r="M325" i="13" l="1"/>
  <c r="H11" i="1" l="1"/>
  <c r="O125" i="13" l="1"/>
  <c r="M125" i="13"/>
  <c r="M276" i="13" l="1"/>
  <c r="M283" i="13" s="1"/>
  <c r="M335" i="13" l="1"/>
  <c r="M330" i="13"/>
  <c r="M336" i="13" l="1"/>
  <c r="O252" i="13" l="1"/>
  <c r="M252" i="13"/>
  <c r="M115" i="13" l="1"/>
  <c r="O258" i="13" l="1"/>
  <c r="O247" i="13"/>
  <c r="M247" i="13"/>
  <c r="M239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2" i="13" l="1"/>
  <c r="M292" i="13"/>
  <c r="M299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7" i="13" l="1"/>
  <c r="M366" i="13" s="1"/>
  <c r="M320" i="13" l="1"/>
  <c r="M326" i="13" s="1"/>
  <c r="M306" i="13" l="1"/>
  <c r="M302" i="13"/>
  <c r="M310" i="13" l="1"/>
  <c r="M258" i="13"/>
  <c r="M235" i="13"/>
  <c r="M230" i="13"/>
  <c r="M224" i="13"/>
  <c r="M221" i="13"/>
  <c r="M217" i="13"/>
  <c r="M271" i="13" l="1"/>
  <c r="O196" i="13"/>
  <c r="M196" i="13"/>
  <c r="M190" i="13" l="1"/>
  <c r="M187" i="13"/>
  <c r="M191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<sst xmlns="http://schemas.openxmlformats.org/spreadsheetml/2006/main" count="1022" uniqueCount="518">
  <si>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</si>
  <si>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</si>
  <si>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</si>
  <si>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</si>
  <si>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</si>
  <si>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</si>
  <si>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</si>
  <si>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</si>
  <si>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</si>
  <si>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</si>
  <si>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</si>
  <si>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</si>
  <si>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</si>
  <si>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</si>
  <si>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</si>
  <si>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</si>
  <si>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</si>
  <si>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</si>
  <si>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</si>
  <si>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</si>
  <si>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</si>
  <si>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</si>
  <si>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</si>
  <si>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</si>
  <si>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</si>
  <si>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</si>
  <si>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</si>
  <si>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</si>
  <si>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</si>
  <si>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</si>
  <si>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</si>
  <si>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</si>
  <si>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</si>
  <si>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</si>
  <si>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</si>
  <si>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</si>
  <si>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</si>
  <si>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</si>
  <si>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</si>
  <si>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</si>
  <si>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</si>
  <si>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</si>
  <si>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</si>
  <si>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</si>
  <si>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</si>
  <si>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</si>
  <si>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</si>
  <si>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</si>
  <si>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</si>
  <si>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</si>
  <si>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</si>
  <si>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</si>
  <si>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</si>
  <si>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</si>
  <si>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</si>
  <si>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</si>
  <si>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</si>
  <si>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</si>
  <si>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</si>
  <si>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</si>
  <si>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</si>
  <si>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</si>
  <si>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</si>
  <si>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</si>
  <si>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</si>
  <si>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</si>
  <si>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</si>
  <si>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</si>
  <si>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</si>
  <si>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</si>
  <si>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</si>
  <si>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</si>
  <si>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</si>
  <si>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</si>
  <si>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</si>
  <si>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</si>
  <si>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</si>
  <si>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</si>
  <si>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</si>
  <si>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</si>
  <si>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</si>
  <si>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</si>
  <si>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</si>
  <si>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</si>
  <si>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</si>
  <si>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</si>
  <si>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</si>
  <si>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</si>
  <si>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</si>
  <si>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</si>
  <si>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</si>
  <si>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</si>
  <si>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</si>
  <si>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</si>
  <si>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</si>
  <si>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</si>
  <si>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</si>
  <si>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</si>
  <si>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</si>
  <si>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</si>
  <si>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</si>
  <si>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</si>
  <si>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</si>
  <si>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</si>
  <si>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</si>
  <si>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</si>
  <si>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</si>
  <si>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</si>
  <si>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</si>
  <si>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</si>
  <si>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</si>
  <si>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</si>
  <si>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</si>
  <si>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</si>
  <si>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</si>
  <si>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</si>
  <si>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</si>
  <si>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</si>
  <si>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</si>
  <si>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</si>
  <si>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</si>
  <si>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</si>
  <si>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</si>
  <si>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</si>
  <si>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</si>
  <si>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</si>
  <si>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</si>
  <si>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</si>
  <si>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</si>
  <si>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</si>
  <si>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</si>
  <si>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</si>
  <si>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</si>
  <si>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</si>
  <si>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</si>
  <si>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</si>
  <si>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</si>
  <si>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</si>
  <si>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</si>
  <si>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</si>
  <si>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</si>
  <si>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</si>
  <si>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</si>
  <si>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</si>
  <si>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</si>
  <si>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</si>
  <si>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</si>
  <si>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</si>
  <si>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</si>
  <si>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</si>
  <si>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</si>
  <si>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</si>
  <si>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</si>
  <si>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</si>
  <si>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</si>
  <si>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</si>
  <si>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</si>
  <si>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</si>
  <si>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</si>
  <si>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</si>
  <si>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</si>
  <si>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</si>
  <si>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</si>
  <si>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</si>
  <si>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</si>
  <si>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</si>
  <si>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</si>
  <si>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</si>
  <si>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</si>
  <si>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</si>
  <si>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</si>
  <si>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</si>
  <si>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</si>
  <si>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</si>
  <si>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</si>
  <si>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</si>
  <si>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</si>
  <si>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</si>
  <si>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</si>
  <si>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</si>
  <si>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</si>
  <si>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</si>
  <si>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</si>
  <si>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</si>
  <si>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</si>
  <si>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</si>
  <si>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</si>
  <si>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</si>
  <si>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</si>
  <si>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</si>
  <si>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</si>
  <si>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</si>
  <si>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</si>
  <si>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</si>
  <si>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</si>
  <si>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</si>
  <si>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</si>
  <si>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</si>
  <si>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</si>
  <si>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</si>
  <si>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</si>
  <si>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</si>
  <si>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</si>
  <si>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</si>
  <si>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</si>
  <si>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</si>
  <si>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</si>
  <si>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</si>
  <si>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</si>
  <si>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</si>
  <si>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</si>
  <si>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</si>
  <si>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</si>
  <si>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</si>
  <si>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</si>
  <si>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</si>
  <si>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</si>
  <si>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</si>
  <si>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</si>
  <si>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</si>
  <si>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</si>
  <si>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</si>
  <si>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</si>
  <si>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</si>
  <si>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</si>
  <si>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</si>
  <si>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</si>
  <si>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</si>
  <si>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</si>
  <si>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</si>
  <si>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</si>
  <si>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</si>
  <si>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</si>
  <si>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</si>
  <si>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</si>
  <si>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</si>
  <si>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</si>
  <si>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</si>
  <si>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</si>
  <si>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</si>
  <si>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</si>
  <si>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</si>
  <si>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</si>
  <si>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</si>
  <si>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</si>
  <si>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</si>
  <si>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</si>
  <si>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</si>
  <si>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</si>
  <si>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</si>
  <si>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</si>
  <si>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</si>
  <si>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</si>
  <si>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</si>
  <si>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</si>
  <si>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</si>
  <si>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</si>
  <si>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</si>
  <si>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</si>
  <si>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</si>
  <si>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</si>
  <si>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</si>
  <si>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</si>
  <si>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</si>
  <si>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</si>
  <si>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</si>
  <si>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</si>
  <si>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</si>
  <si>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</si>
  <si>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</si>
  <si>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</si>
  <si>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</si>
  <si>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</si>
  <si>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</si>
  <si>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</si>
  <si>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</si>
  <si>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</si>
  <si>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</si>
  <si>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</si>
  <si>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</si>
  <si>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</si>
  <si>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</si>
  <si>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</si>
  <si>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</si>
  <si>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</si>
  <si>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</si>
  <si>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</si>
  <si>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</si>
  <si>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</si>
  <si>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</si>
  <si>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</si>
  <si>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</si>
  <si>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</si>
  <si>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</si>
  <si>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</si>
  <si>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</si>
  <si>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</si>
  <si>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</si>
  <si>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</si>
  <si>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</si>
  <si>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</si>
  <si>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</si>
  <si>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</si>
  <si>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</si>
  <si>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</si>
  <si>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</si>
  <si>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</si>
  <si>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</si>
  <si>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</si>
  <si>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</si>
  <si>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</si>
  <si>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</si>
  <si>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</si>
  <si>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</si>
  <si>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</si>
  <si>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</si>
  <si>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</si>
  <si>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</si>
  <si>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</si>
  <si>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</si>
  <si>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</si>
  <si>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</si>
  <si>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</si>
  <si>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</si>
  <si>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</si>
  <si>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</si>
  <si>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</si>
  <si>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</si>
  <si>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</si>
  <si>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</si>
  <si>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</si>
  <si>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</si>
  <si>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</si>
  <si>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</si>
  <si>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</si>
  <si>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</si>
  <si>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</si>
  <si>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</si>
  <si>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</si>
  <si>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</si>
  <si>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</si>
  <si>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</si>
  <si>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</si>
  <si>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</si>
  <si>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</si>
  <si>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</si>
  <si>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</si>
  <si>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</si>
  <si>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</si>
  <si>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</si>
  <si>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</si>
  <si>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</si>
  <si>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</si>
  <si>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</si>
  <si>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</si>
  <si>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</si>
  <si>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</si>
  <si>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</si>
  <si>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</si>
  <si>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</si>
  <si>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</si>
  <si>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</si>
  <si>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</si>
  <si>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</si>
  <si>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</si>
  <si>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</si>
  <si>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</si>
  <si>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</si>
  <si>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</si>
  <si>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</si>
  <si>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</si>
  <si>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</si>
  <si>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</si>
  <si>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</si>
  <si>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</si>
  <si>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</si>
  <si>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</si>
  <si>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</si>
  <si>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</si>
  <si>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</si>
  <si>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</si>
  <si>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</si>
  <si>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</si>
  <si>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</si>
  <si>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</si>
  <si>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</si>
  <si>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</si>
  <si>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</si>
  <si>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</si>
  <si>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</si>
  <si>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</si>
  <si>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</si>
  <si>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</si>
  <si>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</si>
  <si>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</si>
  <si>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</si>
  <si>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</si>
  <si>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</si>
  <si>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</si>
  <si>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</si>
  <si>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</si>
  <si>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</si>
  <si>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</si>
  <si>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</si>
  <si>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</si>
  <si>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</si>
  <si>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</si>
  <si>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</si>
  <si>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</si>
  <si>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</si>
  <si>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</si>
  <si>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</si>
  <si>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</si>
  <si>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</si>
  <si>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</si>
  <si>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</si>
  <si>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</si>
  <si>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</si>
  <si>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</si>
  <si>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</si>
  <si>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</si>
  <si>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</si>
  <si>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</si>
  <si>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</si>
  <si>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</si>
  <si>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</si>
  <si>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</si>
  <si>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</si>
  <si>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</si>
  <si>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</si>
  <si>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</si>
  <si>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</si>
  <si>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</si>
  <si>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</si>
  <si>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</si>
  <si>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</si>
  <si>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</si>
  <si>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</si>
  <si>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</si>
  <si>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</si>
  <si>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</si>
  <si>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</si>
  <si>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</si>
  <si>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</si>
  <si>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</si>
  <si>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</si>
  <si>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</si>
  <si>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</si>
  <si>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</si>
  <si>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</si>
  <si>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</si>
  <si>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</si>
  <si>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</si>
  <si>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</si>
  <si>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</si>
  <si>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</si>
  <si>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</si>
  <si>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</si>
  <si>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</si>
  <si>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</si>
  <si>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</si>
  <si>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</si>
  <si>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</si>
  <si>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</si>
  <si>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</si>
  <si>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</si>
  <si>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</si>
  <si>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</si>
  <si>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</si>
  <si>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</si>
  <si>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</si>
  <si>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</si>
  <si>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</si>
  <si>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</si>
  <si>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</si>
  <si>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</si>
  <si>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</si>
  <si>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</si>
  <si>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</si>
  <si>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</si>
  <si>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</si>
  <si>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</si>
  <si>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</si>
  <si>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</si>
  <si>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</si>
  <si>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</si>
  <si>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</si>
  <si>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</si>
  <si>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</si>
  <si>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</si>
  <si>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</si>
  <si>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</si>
  <si>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</si>
  <si>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</si>
  <si>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</si>
  <si>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</si>
  <si>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</si>
  <si>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</si>
  <si>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</si>
  <si>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</si>
  <si>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</si>
  <si>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</si>
  <si>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</si>
  <si>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</si>
  <si>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</si>
  <si>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</si>
  <si>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</si>
  <si>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</si>
  <si>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</si>
  <si>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</si>
  <si>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</si>
  <si>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</si>
  <si>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</si>
  <si>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민간분양 주택('25. 7월말)</t>
    <phoneticPr fontId="36" type="noConversion"/>
  </si>
  <si>
    <t>민간분양 주택('25. 8월말)</t>
    <phoneticPr fontId="36" type="noConversion"/>
  </si>
  <si>
    <t>전월
('25.7월말)</t>
    <phoneticPr fontId="36" type="noConversion"/>
  </si>
  <si>
    <t>당해월
('25.8월말)</t>
    <phoneticPr fontId="36" type="noConversion"/>
  </si>
  <si>
    <t xml:space="preserve"> □ 업체별 현황 ('25. 8. 31.)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</si>
</sst>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5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33" xfId="49719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17" xfId="32014" quotePrefix="1" applyFon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514</v>
      </c>
      <c r="D2" s="154"/>
      <c r="E2" s="154"/>
      <c r="F2" s="154"/>
      <c r="G2" s="154"/>
      <c r="H2" s="154" t="s">
        <v>513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-168</v>
      </c>
      <c r="C4" s="73">
        <f t="shared" ref="C4:L4" si="0">SUM(C5:C27)</f>
        <v>6124</v>
      </c>
      <c r="D4" s="73">
        <f t="shared" si="0"/>
        <v>66</v>
      </c>
      <c r="E4" s="73">
        <f t="shared" si="0"/>
        <v>350</v>
      </c>
      <c r="F4" s="73">
        <f t="shared" si="0"/>
        <v>4421</v>
      </c>
      <c r="G4" s="73">
        <f t="shared" si="0"/>
        <v>1287</v>
      </c>
      <c r="H4" s="73">
        <f t="shared" si="0"/>
        <v>6292</v>
      </c>
      <c r="I4" s="73">
        <f t="shared" si="0"/>
        <v>66</v>
      </c>
      <c r="J4" s="73">
        <f t="shared" si="0"/>
        <v>331</v>
      </c>
      <c r="K4" s="73">
        <f t="shared" si="0"/>
        <v>4574</v>
      </c>
      <c r="L4" s="74">
        <f t="shared" si="0"/>
        <v>1321</v>
      </c>
    </row>
    <row r="5" spans="1:12" ht="28.5">
      <c r="A5" s="116" t="s">
        <v>151</v>
      </c>
      <c r="B5" s="112">
        <f>C5-H5</f>
        <v>-72</v>
      </c>
      <c r="C5" s="75">
        <f>SUM(D5:G5)</f>
        <v>349</v>
      </c>
      <c r="D5" s="76">
        <v>0</v>
      </c>
      <c r="E5" s="76">
        <v>0</v>
      </c>
      <c r="F5" s="76">
        <v>157</v>
      </c>
      <c r="G5" s="76">
        <v>192</v>
      </c>
      <c r="H5" s="114">
        <f>SUM(I5:L5)</f>
        <v>421</v>
      </c>
      <c r="I5" s="76">
        <v>0</v>
      </c>
      <c r="J5" s="76">
        <v>0</v>
      </c>
      <c r="K5" s="76">
        <v>218</v>
      </c>
      <c r="L5" s="113">
        <v>203</v>
      </c>
    </row>
    <row r="6" spans="1:12" ht="24.95" customHeight="1">
      <c r="A6" s="25" t="s">
        <v>34</v>
      </c>
      <c r="B6" s="112">
        <f>C6-H6</f>
        <v>-68</v>
      </c>
      <c r="C6" s="75">
        <f>SUM(D6:G6)</f>
        <v>2531</v>
      </c>
      <c r="D6" s="76">
        <v>0</v>
      </c>
      <c r="E6" s="76">
        <v>31</v>
      </c>
      <c r="F6" s="76">
        <v>1697</v>
      </c>
      <c r="G6" s="76">
        <v>803</v>
      </c>
      <c r="H6" s="114">
        <f>SUM(I6:L6)</f>
        <v>2599</v>
      </c>
      <c r="I6" s="76">
        <v>0</v>
      </c>
      <c r="J6" s="76">
        <v>32</v>
      </c>
      <c r="K6" s="76">
        <v>1754</v>
      </c>
      <c r="L6" s="113">
        <v>813</v>
      </c>
    </row>
    <row r="7" spans="1:12" ht="24.95" customHeight="1">
      <c r="A7" s="25" t="s">
        <v>43</v>
      </c>
      <c r="B7" s="112">
        <f t="shared" ref="B7:B27" si="1">C7-H7</f>
        <v>12</v>
      </c>
      <c r="C7" s="75">
        <f>SUM(D7:G7)</f>
        <v>991</v>
      </c>
      <c r="D7" s="76">
        <v>53</v>
      </c>
      <c r="E7" s="76">
        <v>105</v>
      </c>
      <c r="F7" s="76">
        <v>812</v>
      </c>
      <c r="G7" s="76">
        <v>21</v>
      </c>
      <c r="H7" s="114">
        <f t="shared" ref="H7:H27" si="2">SUM(I7:L7)</f>
        <v>979</v>
      </c>
      <c r="I7" s="76">
        <v>53</v>
      </c>
      <c r="J7" s="76">
        <v>83</v>
      </c>
      <c r="K7" s="76">
        <v>819</v>
      </c>
      <c r="L7" s="113">
        <v>24</v>
      </c>
    </row>
    <row r="8" spans="1:12" ht="24.95" customHeight="1">
      <c r="A8" s="25" t="s">
        <v>55</v>
      </c>
      <c r="B8" s="112">
        <f t="shared" si="1"/>
        <v>-2</v>
      </c>
      <c r="C8" s="75">
        <f>SUM(D8:G8)</f>
        <v>64</v>
      </c>
      <c r="D8" s="76">
        <v>0</v>
      </c>
      <c r="E8" s="76">
        <v>0</v>
      </c>
      <c r="F8" s="76">
        <v>64</v>
      </c>
      <c r="G8" s="76">
        <v>0</v>
      </c>
      <c r="H8" s="114">
        <f t="shared" si="2"/>
        <v>66</v>
      </c>
      <c r="I8" s="76">
        <v>0</v>
      </c>
      <c r="J8" s="76">
        <v>0</v>
      </c>
      <c r="K8" s="76">
        <v>66</v>
      </c>
      <c r="L8" s="113">
        <v>0</v>
      </c>
    </row>
    <row r="9" spans="1:12" ht="24.95" customHeight="1">
      <c r="A9" s="25" t="s">
        <v>59</v>
      </c>
      <c r="B9" s="112">
        <f t="shared" si="1"/>
        <v>-127</v>
      </c>
      <c r="C9" s="75">
        <f t="shared" ref="C9:C27" si="3">SUM(D9:G9)</f>
        <v>289</v>
      </c>
      <c r="D9" s="76">
        <v>0</v>
      </c>
      <c r="E9" s="76">
        <v>0</v>
      </c>
      <c r="F9" s="76">
        <v>289</v>
      </c>
      <c r="G9" s="76">
        <v>0</v>
      </c>
      <c r="H9" s="114">
        <f t="shared" si="2"/>
        <v>416</v>
      </c>
      <c r="I9" s="76">
        <v>0</v>
      </c>
      <c r="J9" s="76">
        <v>0</v>
      </c>
      <c r="K9" s="76">
        <v>406</v>
      </c>
      <c r="L9" s="113">
        <v>10</v>
      </c>
    </row>
    <row r="10" spans="1:12" ht="24.95" customHeight="1">
      <c r="A10" s="25" t="s">
        <v>81</v>
      </c>
      <c r="B10" s="112">
        <f t="shared" si="1"/>
        <v>-32</v>
      </c>
      <c r="C10" s="75">
        <f t="shared" si="3"/>
        <v>1140</v>
      </c>
      <c r="D10" s="76">
        <v>13</v>
      </c>
      <c r="E10" s="76">
        <v>214</v>
      </c>
      <c r="F10" s="76">
        <v>660</v>
      </c>
      <c r="G10" s="76">
        <v>253</v>
      </c>
      <c r="H10" s="114">
        <f t="shared" si="2"/>
        <v>1172</v>
      </c>
      <c r="I10" s="76">
        <v>13</v>
      </c>
      <c r="J10" s="76">
        <v>216</v>
      </c>
      <c r="K10" s="76">
        <v>689</v>
      </c>
      <c r="L10" s="113">
        <v>254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-2</v>
      </c>
      <c r="C20" s="75">
        <f t="shared" si="3"/>
        <v>34</v>
      </c>
      <c r="D20" s="76">
        <v>0</v>
      </c>
      <c r="E20" s="76">
        <v>0</v>
      </c>
      <c r="F20" s="76">
        <v>34</v>
      </c>
      <c r="G20" s="76">
        <v>0</v>
      </c>
      <c r="H20" s="75">
        <f t="shared" si="2"/>
        <v>36</v>
      </c>
      <c r="I20" s="76">
        <v>0</v>
      </c>
      <c r="J20" s="76">
        <v>0</v>
      </c>
      <c r="K20" s="76">
        <v>36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126</v>
      </c>
      <c r="C23" s="75">
        <f t="shared" si="3"/>
        <v>553</v>
      </c>
      <c r="D23" s="76">
        <v>0</v>
      </c>
      <c r="E23" s="76">
        <v>0</v>
      </c>
      <c r="F23" s="76">
        <v>551</v>
      </c>
      <c r="G23" s="76">
        <v>2</v>
      </c>
      <c r="H23" s="75">
        <f t="shared" si="2"/>
        <v>427</v>
      </c>
      <c r="I23" s="76">
        <v>0</v>
      </c>
      <c r="J23" s="76">
        <v>0</v>
      </c>
      <c r="K23" s="76">
        <v>426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-3</v>
      </c>
      <c r="C26" s="75">
        <f t="shared" si="3"/>
        <v>64</v>
      </c>
      <c r="D26" s="76">
        <v>0</v>
      </c>
      <c r="E26" s="76">
        <v>0</v>
      </c>
      <c r="F26" s="76">
        <v>56</v>
      </c>
      <c r="G26" s="76">
        <v>8</v>
      </c>
      <c r="H26" s="75">
        <f t="shared" si="2"/>
        <v>67</v>
      </c>
      <c r="I26" s="76">
        <v>0</v>
      </c>
      <c r="J26" s="76">
        <v>0</v>
      </c>
      <c r="K26" s="76">
        <v>59</v>
      </c>
      <c r="L26" s="113">
        <v>8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514</v>
      </c>
      <c r="D31" s="154"/>
      <c r="E31" s="154"/>
      <c r="F31" s="154"/>
      <c r="G31" s="154"/>
      <c r="H31" s="154" t="s">
        <v>513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</v>
      </c>
      <c r="C33" s="73">
        <f t="shared" ref="C33:L33" si="4">SUM(C34:C56)</f>
        <v>3237</v>
      </c>
      <c r="D33" s="73">
        <f t="shared" si="4"/>
        <v>66</v>
      </c>
      <c r="E33" s="73">
        <f t="shared" si="4"/>
        <v>252</v>
      </c>
      <c r="F33" s="73">
        <f t="shared" si="4"/>
        <v>2526</v>
      </c>
      <c r="G33" s="73">
        <f t="shared" si="4"/>
        <v>393</v>
      </c>
      <c r="H33" s="73">
        <f t="shared" si="4"/>
        <v>3235</v>
      </c>
      <c r="I33" s="73">
        <f t="shared" si="4"/>
        <v>66</v>
      </c>
      <c r="J33" s="73">
        <f t="shared" si="4"/>
        <v>255</v>
      </c>
      <c r="K33" s="73">
        <f t="shared" si="4"/>
        <v>2509</v>
      </c>
      <c r="L33" s="74">
        <f t="shared" si="4"/>
        <v>405</v>
      </c>
    </row>
    <row r="34" spans="1:12" ht="28.5">
      <c r="A34" s="116" t="s">
        <v>152</v>
      </c>
      <c r="B34" s="112">
        <f t="shared" ref="B34:B56" si="5">C34-H34</f>
        <v>-72</v>
      </c>
      <c r="C34" s="75">
        <f>SUM(D34:G34)</f>
        <v>349</v>
      </c>
      <c r="D34" s="76">
        <v>0</v>
      </c>
      <c r="E34" s="76">
        <v>0</v>
      </c>
      <c r="F34" s="76">
        <v>157</v>
      </c>
      <c r="G34" s="76">
        <v>192</v>
      </c>
      <c r="H34" s="75">
        <f>SUM(I34:L34)</f>
        <v>421</v>
      </c>
      <c r="I34" s="76">
        <v>0</v>
      </c>
      <c r="J34" s="76">
        <v>0</v>
      </c>
      <c r="K34" s="76">
        <v>218</v>
      </c>
      <c r="L34" s="113">
        <v>203</v>
      </c>
    </row>
    <row r="35" spans="1:12" ht="24.95" customHeight="1">
      <c r="A35" s="25" t="s">
        <v>34</v>
      </c>
      <c r="B35" s="112">
        <f t="shared" ref="B35" si="6">C35-H35</f>
        <v>0</v>
      </c>
      <c r="C35" s="75">
        <f>SUM(D35:G35)</f>
        <v>511</v>
      </c>
      <c r="D35" s="76">
        <v>0</v>
      </c>
      <c r="E35" s="76">
        <v>31</v>
      </c>
      <c r="F35" s="76">
        <v>479</v>
      </c>
      <c r="G35" s="76">
        <v>1</v>
      </c>
      <c r="H35" s="75">
        <f>SUM(I35:L35)</f>
        <v>511</v>
      </c>
      <c r="I35" s="76">
        <v>0</v>
      </c>
      <c r="J35" s="76">
        <v>32</v>
      </c>
      <c r="K35" s="76">
        <v>479</v>
      </c>
      <c r="L35" s="113">
        <v>0</v>
      </c>
    </row>
    <row r="36" spans="1:12" ht="24.95" customHeight="1">
      <c r="A36" s="25" t="s">
        <v>37</v>
      </c>
      <c r="B36" s="112">
        <f t="shared" si="5"/>
        <v>-31</v>
      </c>
      <c r="C36" s="75">
        <f t="shared" ref="C36:C56" si="7">SUM(D36:G36)</f>
        <v>845</v>
      </c>
      <c r="D36" s="76">
        <v>53</v>
      </c>
      <c r="E36" s="76">
        <v>7</v>
      </c>
      <c r="F36" s="76">
        <v>764</v>
      </c>
      <c r="G36" s="76">
        <v>21</v>
      </c>
      <c r="H36" s="75">
        <f t="shared" ref="H36:H56" si="8">SUM(I36:L36)</f>
        <v>876</v>
      </c>
      <c r="I36" s="76">
        <v>53</v>
      </c>
      <c r="J36" s="76">
        <v>7</v>
      </c>
      <c r="K36" s="76">
        <v>792</v>
      </c>
      <c r="L36" s="113">
        <v>24</v>
      </c>
    </row>
    <row r="37" spans="1:12" ht="24.95" customHeight="1">
      <c r="A37" s="25" t="s">
        <v>54</v>
      </c>
      <c r="B37" s="112">
        <f t="shared" si="5"/>
        <v>-2</v>
      </c>
      <c r="C37" s="75">
        <f t="shared" si="7"/>
        <v>64</v>
      </c>
      <c r="D37" s="76">
        <v>0</v>
      </c>
      <c r="E37" s="76">
        <v>0</v>
      </c>
      <c r="F37" s="76">
        <v>64</v>
      </c>
      <c r="G37" s="76">
        <v>0</v>
      </c>
      <c r="H37" s="75">
        <f t="shared" si="8"/>
        <v>66</v>
      </c>
      <c r="I37" s="76">
        <v>0</v>
      </c>
      <c r="J37" s="76">
        <v>0</v>
      </c>
      <c r="K37" s="76">
        <v>66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-17</v>
      </c>
      <c r="C39" s="75">
        <f t="shared" si="7"/>
        <v>765</v>
      </c>
      <c r="D39" s="76">
        <v>13</v>
      </c>
      <c r="E39" s="76">
        <v>214</v>
      </c>
      <c r="F39" s="76">
        <v>370</v>
      </c>
      <c r="G39" s="76">
        <v>168</v>
      </c>
      <c r="H39" s="75">
        <f t="shared" si="8"/>
        <v>782</v>
      </c>
      <c r="I39" s="76">
        <v>13</v>
      </c>
      <c r="J39" s="76">
        <v>216</v>
      </c>
      <c r="K39" s="76">
        <v>385</v>
      </c>
      <c r="L39" s="113">
        <v>168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-2</v>
      </c>
      <c r="C49" s="75">
        <f t="shared" si="7"/>
        <v>34</v>
      </c>
      <c r="D49" s="76">
        <v>0</v>
      </c>
      <c r="E49" s="76">
        <v>0</v>
      </c>
      <c r="F49" s="76">
        <v>34</v>
      </c>
      <c r="G49" s="76">
        <v>0</v>
      </c>
      <c r="H49" s="75">
        <f t="shared" si="8"/>
        <v>36</v>
      </c>
      <c r="I49" s="76">
        <v>0</v>
      </c>
      <c r="J49" s="76">
        <v>0</v>
      </c>
      <c r="K49" s="76">
        <v>36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126</v>
      </c>
      <c r="C52" s="75">
        <f t="shared" si="7"/>
        <v>553</v>
      </c>
      <c r="D52" s="76">
        <v>0</v>
      </c>
      <c r="E52" s="76">
        <v>0</v>
      </c>
      <c r="F52" s="76">
        <v>551</v>
      </c>
      <c r="G52" s="76">
        <v>2</v>
      </c>
      <c r="H52" s="75">
        <f t="shared" si="8"/>
        <v>427</v>
      </c>
      <c r="I52" s="76">
        <v>0</v>
      </c>
      <c r="J52" s="76">
        <v>0</v>
      </c>
      <c r="K52" s="76">
        <v>426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76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S2" sqref="S2:S4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434" t="s">
        <v>517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8"/>
      <c r="U1" s="8"/>
    </row>
    <row r="2" spans="1:21" s="94" customFormat="1" ht="33" customHeight="1">
      <c r="A2" s="435" t="s">
        <v>4</v>
      </c>
      <c r="B2" s="435"/>
      <c r="C2" s="435"/>
      <c r="D2" s="435"/>
      <c r="E2" s="436" t="s">
        <v>5</v>
      </c>
      <c r="F2" s="436"/>
      <c r="G2" s="436"/>
      <c r="H2" s="436" t="s">
        <v>389</v>
      </c>
      <c r="I2" s="435"/>
      <c r="J2" s="435" t="s">
        <v>390</v>
      </c>
      <c r="K2" s="435"/>
      <c r="L2" s="9" t="s">
        <v>6</v>
      </c>
      <c r="M2" s="437" t="s">
        <v>7</v>
      </c>
      <c r="N2" s="437"/>
      <c r="O2" s="437"/>
      <c r="P2" s="438" t="s">
        <v>19</v>
      </c>
      <c r="Q2" s="438" t="s">
        <v>14</v>
      </c>
      <c r="R2" s="438" t="s">
        <v>15</v>
      </c>
      <c r="S2" s="440" t="s">
        <v>8</v>
      </c>
      <c r="T2" s="438" t="s">
        <v>23</v>
      </c>
      <c r="U2" s="438" t="s">
        <v>24</v>
      </c>
    </row>
    <row r="3" spans="1:21" s="94" customFormat="1" ht="19.5" customHeight="1">
      <c r="A3" s="445" t="s">
        <v>12</v>
      </c>
      <c r="B3" s="445" t="s">
        <v>12</v>
      </c>
      <c r="C3" s="443" t="s">
        <v>22</v>
      </c>
      <c r="D3" s="446" t="s">
        <v>13</v>
      </c>
      <c r="E3" s="436"/>
      <c r="F3" s="436"/>
      <c r="G3" s="436"/>
      <c r="H3" s="435" t="s">
        <v>391</v>
      </c>
      <c r="I3" s="435" t="s">
        <v>392</v>
      </c>
      <c r="J3" s="436" t="s">
        <v>393</v>
      </c>
      <c r="K3" s="436" t="s">
        <v>394</v>
      </c>
      <c r="L3" s="441" t="s">
        <v>9</v>
      </c>
      <c r="M3" s="442" t="s">
        <v>10</v>
      </c>
      <c r="N3" s="437" t="s">
        <v>11</v>
      </c>
      <c r="O3" s="437"/>
      <c r="P3" s="439"/>
      <c r="Q3" s="439"/>
      <c r="R3" s="439"/>
      <c r="S3" s="439"/>
      <c r="T3" s="439"/>
      <c r="U3" s="439"/>
    </row>
    <row r="4" spans="1:21" s="94" customFormat="1" ht="35.25" customHeight="1">
      <c r="A4" s="435"/>
      <c r="B4" s="435"/>
      <c r="C4" s="444"/>
      <c r="D4" s="447"/>
      <c r="E4" s="436"/>
      <c r="F4" s="436"/>
      <c r="G4" s="436"/>
      <c r="H4" s="435"/>
      <c r="I4" s="435"/>
      <c r="J4" s="435"/>
      <c r="K4" s="435"/>
      <c r="L4" s="441"/>
      <c r="M4" s="442"/>
      <c r="N4" s="4" t="s">
        <v>515</v>
      </c>
      <c r="O4" s="4" t="s">
        <v>516</v>
      </c>
      <c r="P4" s="439"/>
      <c r="Q4" s="439"/>
      <c r="R4" s="439"/>
      <c r="S4" s="439"/>
      <c r="T4" s="439"/>
      <c r="U4" s="439"/>
    </row>
    <row r="5" spans="1:21" s="31" customFormat="1" ht="24.95" customHeight="1">
      <c r="A5" s="394"/>
      <c r="B5" s="432" t="s">
        <v>138</v>
      </c>
      <c r="C5" s="356" t="s">
        <v>27</v>
      </c>
      <c r="D5" s="273" t="s">
        <v>31</v>
      </c>
      <c r="E5" s="276" t="s">
        <v>133</v>
      </c>
      <c r="F5" s="277"/>
      <c r="G5" s="278"/>
      <c r="H5" s="273" t="s">
        <v>395</v>
      </c>
      <c r="I5" s="273" t="s">
        <v>396</v>
      </c>
      <c r="J5" s="356" t="s">
        <v>16</v>
      </c>
      <c r="K5" s="356" t="s">
        <v>397</v>
      </c>
      <c r="L5" s="127">
        <v>84.913200000000003</v>
      </c>
      <c r="M5" s="44">
        <v>352</v>
      </c>
      <c r="N5" s="232" t="s">
        <v>388</v>
      </c>
      <c r="O5" s="233"/>
      <c r="P5" s="230" t="s">
        <v>291</v>
      </c>
      <c r="Q5" s="448" t="s">
        <v>293</v>
      </c>
      <c r="R5" s="158" t="s">
        <v>295</v>
      </c>
      <c r="S5" s="158" t="s">
        <v>41</v>
      </c>
      <c r="T5" s="158" t="s">
        <v>134</v>
      </c>
      <c r="U5" s="158" t="s">
        <v>85</v>
      </c>
    </row>
    <row r="6" spans="1:21" s="31" customFormat="1" ht="24.95" customHeight="1">
      <c r="A6" s="394"/>
      <c r="B6" s="433"/>
      <c r="C6" s="357"/>
      <c r="D6" s="274"/>
      <c r="E6" s="279"/>
      <c r="F6" s="280"/>
      <c r="G6" s="281"/>
      <c r="H6" s="274"/>
      <c r="I6" s="274"/>
      <c r="J6" s="357"/>
      <c r="K6" s="357"/>
      <c r="L6" s="127">
        <v>84.785600000000002</v>
      </c>
      <c r="M6" s="44">
        <v>218</v>
      </c>
      <c r="N6" s="234"/>
      <c r="O6" s="235"/>
      <c r="P6" s="386"/>
      <c r="Q6" s="159"/>
      <c r="R6" s="159"/>
      <c r="S6" s="159"/>
      <c r="T6" s="159"/>
      <c r="U6" s="159"/>
    </row>
    <row r="7" spans="1:21" s="31" customFormat="1" ht="24.95" customHeight="1">
      <c r="A7" s="394"/>
      <c r="B7" s="433"/>
      <c r="C7" s="357"/>
      <c r="D7" s="274"/>
      <c r="E7" s="279"/>
      <c r="F7" s="280"/>
      <c r="G7" s="281"/>
      <c r="H7" s="274"/>
      <c r="I7" s="274"/>
      <c r="J7" s="357"/>
      <c r="K7" s="357"/>
      <c r="L7" s="127">
        <v>116.4552</v>
      </c>
      <c r="M7" s="44">
        <v>146</v>
      </c>
      <c r="N7" s="234"/>
      <c r="O7" s="235"/>
      <c r="P7" s="386"/>
      <c r="Q7" s="159"/>
      <c r="R7" s="159"/>
      <c r="S7" s="159"/>
      <c r="T7" s="159"/>
      <c r="U7" s="159"/>
    </row>
    <row r="8" spans="1:21" s="31" customFormat="1" ht="24.95" customHeight="1">
      <c r="A8" s="394"/>
      <c r="B8" s="433"/>
      <c r="C8" s="357"/>
      <c r="D8" s="274"/>
      <c r="E8" s="279"/>
      <c r="F8" s="280"/>
      <c r="G8" s="281"/>
      <c r="H8" s="275"/>
      <c r="I8" s="275"/>
      <c r="J8" s="368"/>
      <c r="K8" s="368"/>
      <c r="L8" s="127">
        <v>117.4509</v>
      </c>
      <c r="M8" s="44">
        <v>158</v>
      </c>
      <c r="N8" s="236"/>
      <c r="O8" s="237"/>
      <c r="P8" s="386"/>
      <c r="Q8" s="159"/>
      <c r="R8" s="159"/>
      <c r="S8" s="159"/>
      <c r="T8" s="159"/>
      <c r="U8" s="159"/>
    </row>
    <row r="9" spans="1:21" s="31" customFormat="1" ht="24.95" customHeight="1">
      <c r="A9" s="394"/>
      <c r="B9" s="433"/>
      <c r="C9" s="357"/>
      <c r="D9" s="274"/>
      <c r="E9" s="282"/>
      <c r="F9" s="283"/>
      <c r="G9" s="284"/>
      <c r="H9" s="265" t="s">
        <v>398</v>
      </c>
      <c r="I9" s="266"/>
      <c r="J9" s="266"/>
      <c r="K9" s="266"/>
      <c r="L9" s="267"/>
      <c r="M9" s="45">
        <f>SUM(M5:M8)</f>
        <v>874</v>
      </c>
      <c r="N9" s="45">
        <f>SUM(N5:N8)</f>
        <v>0</v>
      </c>
      <c r="O9" s="45">
        <f>SUM(O5:O8)</f>
        <v>0</v>
      </c>
      <c r="P9" s="387"/>
      <c r="Q9" s="160"/>
      <c r="R9" s="160"/>
      <c r="S9" s="160"/>
      <c r="T9" s="160"/>
      <c r="U9" s="160"/>
    </row>
    <row r="10" spans="1:21" s="31" customFormat="1" ht="24.95" customHeight="1">
      <c r="A10" s="394"/>
      <c r="B10" s="433"/>
      <c r="C10" s="357"/>
      <c r="D10" s="274"/>
      <c r="E10" s="276" t="s">
        <v>135</v>
      </c>
      <c r="F10" s="277"/>
      <c r="G10" s="278"/>
      <c r="H10" s="273" t="s">
        <v>395</v>
      </c>
      <c r="I10" s="273" t="s">
        <v>395</v>
      </c>
      <c r="J10" s="356" t="s">
        <v>16</v>
      </c>
      <c r="K10" s="356" t="s">
        <v>397</v>
      </c>
      <c r="L10" s="127">
        <v>84.913700000000006</v>
      </c>
      <c r="M10" s="44">
        <v>58</v>
      </c>
      <c r="N10" s="232" t="s">
        <v>388</v>
      </c>
      <c r="O10" s="233"/>
      <c r="P10" s="158" t="s">
        <v>290</v>
      </c>
      <c r="Q10" s="158" t="s">
        <v>292</v>
      </c>
      <c r="R10" s="158" t="s">
        <v>294</v>
      </c>
      <c r="S10" s="158" t="s">
        <v>41</v>
      </c>
      <c r="T10" s="158" t="s">
        <v>134</v>
      </c>
      <c r="U10" s="158" t="s">
        <v>85</v>
      </c>
    </row>
    <row r="11" spans="1:21" s="31" customFormat="1" ht="24.95" customHeight="1">
      <c r="A11" s="394"/>
      <c r="B11" s="433"/>
      <c r="C11" s="357"/>
      <c r="D11" s="274"/>
      <c r="E11" s="279"/>
      <c r="F11" s="280"/>
      <c r="G11" s="281"/>
      <c r="H11" s="274"/>
      <c r="I11" s="274"/>
      <c r="J11" s="357"/>
      <c r="K11" s="357"/>
      <c r="L11" s="127">
        <v>84.913200000000003</v>
      </c>
      <c r="M11" s="44">
        <v>226</v>
      </c>
      <c r="N11" s="234"/>
      <c r="O11" s="235"/>
      <c r="P11" s="159"/>
      <c r="Q11" s="159"/>
      <c r="R11" s="159"/>
      <c r="S11" s="159"/>
      <c r="T11" s="159"/>
      <c r="U11" s="159"/>
    </row>
    <row r="12" spans="1:21" s="31" customFormat="1" ht="24.95" customHeight="1">
      <c r="A12" s="394"/>
      <c r="B12" s="433"/>
      <c r="C12" s="357"/>
      <c r="D12" s="274"/>
      <c r="E12" s="279"/>
      <c r="F12" s="280"/>
      <c r="G12" s="281"/>
      <c r="H12" s="274"/>
      <c r="I12" s="274"/>
      <c r="J12" s="357"/>
      <c r="K12" s="357"/>
      <c r="L12" s="127">
        <v>84.785600000000002</v>
      </c>
      <c r="M12" s="44">
        <v>58</v>
      </c>
      <c r="N12" s="234"/>
      <c r="O12" s="235"/>
      <c r="P12" s="159"/>
      <c r="Q12" s="159"/>
      <c r="R12" s="159"/>
      <c r="S12" s="159"/>
      <c r="T12" s="159"/>
      <c r="U12" s="159"/>
    </row>
    <row r="13" spans="1:21" s="31" customFormat="1" ht="24.95" customHeight="1">
      <c r="A13" s="394"/>
      <c r="B13" s="433"/>
      <c r="C13" s="357"/>
      <c r="D13" s="274"/>
      <c r="E13" s="279"/>
      <c r="F13" s="280"/>
      <c r="G13" s="281"/>
      <c r="H13" s="274"/>
      <c r="I13" s="274"/>
      <c r="J13" s="357"/>
      <c r="K13" s="357"/>
      <c r="L13" s="127">
        <v>116.4552</v>
      </c>
      <c r="M13" s="44">
        <v>56</v>
      </c>
      <c r="N13" s="234"/>
      <c r="O13" s="235"/>
      <c r="P13" s="159"/>
      <c r="Q13" s="159"/>
      <c r="R13" s="159"/>
      <c r="S13" s="159"/>
      <c r="T13" s="159"/>
      <c r="U13" s="159"/>
    </row>
    <row r="14" spans="1:21" s="31" customFormat="1" ht="24.95" customHeight="1">
      <c r="A14" s="394"/>
      <c r="B14" s="433"/>
      <c r="C14" s="357"/>
      <c r="D14" s="274"/>
      <c r="E14" s="279"/>
      <c r="F14" s="280"/>
      <c r="G14" s="281"/>
      <c r="H14" s="275"/>
      <c r="I14" s="275"/>
      <c r="J14" s="368"/>
      <c r="K14" s="368"/>
      <c r="L14" s="127">
        <v>117.4509</v>
      </c>
      <c r="M14" s="44">
        <v>56</v>
      </c>
      <c r="N14" s="236"/>
      <c r="O14" s="237"/>
      <c r="P14" s="159"/>
      <c r="Q14" s="159"/>
      <c r="R14" s="159"/>
      <c r="S14" s="159"/>
      <c r="T14" s="159"/>
      <c r="U14" s="159"/>
    </row>
    <row r="15" spans="1:21" s="31" customFormat="1" ht="24.95" customHeight="1">
      <c r="A15" s="394"/>
      <c r="B15" s="433"/>
      <c r="C15" s="357"/>
      <c r="D15" s="274"/>
      <c r="E15" s="282"/>
      <c r="F15" s="283"/>
      <c r="G15" s="284"/>
      <c r="H15" s="265" t="s">
        <v>398</v>
      </c>
      <c r="I15" s="266"/>
      <c r="J15" s="266"/>
      <c r="K15" s="266"/>
      <c r="L15" s="267"/>
      <c r="M15" s="45">
        <f>SUM(M10:M14)</f>
        <v>454</v>
      </c>
      <c r="N15" s="45">
        <f>SUM(N10:N14)</f>
        <v>0</v>
      </c>
      <c r="O15" s="45">
        <f>SUM(O10:O14)</f>
        <v>0</v>
      </c>
      <c r="P15" s="160"/>
      <c r="Q15" s="160"/>
      <c r="R15" s="160"/>
      <c r="S15" s="160"/>
      <c r="T15" s="160"/>
      <c r="U15" s="160"/>
    </row>
    <row r="16" spans="1:21" s="31" customFormat="1" ht="24.95" customHeight="1">
      <c r="A16" s="394"/>
      <c r="B16" s="433"/>
      <c r="C16" s="357"/>
      <c r="D16" s="274"/>
      <c r="E16" s="276" t="s">
        <v>136</v>
      </c>
      <c r="F16" s="277"/>
      <c r="G16" s="278"/>
      <c r="H16" s="273" t="s">
        <v>399</v>
      </c>
      <c r="I16" s="273" t="s">
        <v>399</v>
      </c>
      <c r="J16" s="356" t="s">
        <v>16</v>
      </c>
      <c r="K16" s="356" t="s">
        <v>397</v>
      </c>
      <c r="L16" s="127">
        <v>84.948999999999998</v>
      </c>
      <c r="M16" s="46">
        <v>433</v>
      </c>
      <c r="N16" s="232" t="s">
        <v>388</v>
      </c>
      <c r="O16" s="233"/>
      <c r="P16" s="158" t="s">
        <v>297</v>
      </c>
      <c r="Q16" s="158" t="s">
        <v>298</v>
      </c>
      <c r="R16" s="158" t="s">
        <v>299</v>
      </c>
      <c r="S16" s="158" t="s">
        <v>41</v>
      </c>
      <c r="T16" s="158" t="s">
        <v>134</v>
      </c>
      <c r="U16" s="158" t="s">
        <v>85</v>
      </c>
    </row>
    <row r="17" spans="1:21" s="31" customFormat="1" ht="24.95" customHeight="1">
      <c r="A17" s="394"/>
      <c r="B17" s="433"/>
      <c r="C17" s="357"/>
      <c r="D17" s="274"/>
      <c r="E17" s="279"/>
      <c r="F17" s="280"/>
      <c r="G17" s="281"/>
      <c r="H17" s="274"/>
      <c r="I17" s="274"/>
      <c r="J17" s="357"/>
      <c r="K17" s="357"/>
      <c r="L17" s="127">
        <v>84.856099999999998</v>
      </c>
      <c r="M17" s="46">
        <v>313</v>
      </c>
      <c r="N17" s="234"/>
      <c r="O17" s="235"/>
      <c r="P17" s="159"/>
      <c r="Q17" s="159"/>
      <c r="R17" s="159"/>
      <c r="S17" s="159"/>
      <c r="T17" s="159"/>
      <c r="U17" s="159"/>
    </row>
    <row r="18" spans="1:21" s="31" customFormat="1" ht="24.95" customHeight="1">
      <c r="A18" s="394"/>
      <c r="B18" s="433"/>
      <c r="C18" s="357"/>
      <c r="D18" s="274"/>
      <c r="E18" s="279"/>
      <c r="F18" s="280"/>
      <c r="G18" s="281"/>
      <c r="H18" s="274"/>
      <c r="I18" s="274"/>
      <c r="J18" s="357"/>
      <c r="K18" s="357"/>
      <c r="L18" s="127">
        <v>84.8</v>
      </c>
      <c r="M18" s="46">
        <v>298</v>
      </c>
      <c r="N18" s="234"/>
      <c r="O18" s="235"/>
      <c r="P18" s="159"/>
      <c r="Q18" s="159"/>
      <c r="R18" s="159"/>
      <c r="S18" s="159"/>
      <c r="T18" s="159"/>
      <c r="U18" s="159"/>
    </row>
    <row r="19" spans="1:21" s="31" customFormat="1" ht="24.95" customHeight="1">
      <c r="A19" s="394"/>
      <c r="B19" s="433"/>
      <c r="C19" s="357"/>
      <c r="D19" s="274"/>
      <c r="E19" s="279"/>
      <c r="F19" s="280"/>
      <c r="G19" s="281"/>
      <c r="H19" s="274"/>
      <c r="I19" s="274"/>
      <c r="J19" s="357"/>
      <c r="K19" s="357"/>
      <c r="L19" s="127">
        <v>84.873000000000005</v>
      </c>
      <c r="M19" s="46">
        <v>76</v>
      </c>
      <c r="N19" s="234"/>
      <c r="O19" s="235"/>
      <c r="P19" s="159"/>
      <c r="Q19" s="159"/>
      <c r="R19" s="159"/>
      <c r="S19" s="159"/>
      <c r="T19" s="159"/>
      <c r="U19" s="159"/>
    </row>
    <row r="20" spans="1:21" s="31" customFormat="1" ht="24.95" customHeight="1">
      <c r="A20" s="394"/>
      <c r="B20" s="433"/>
      <c r="C20" s="357"/>
      <c r="D20" s="274"/>
      <c r="E20" s="279"/>
      <c r="F20" s="280"/>
      <c r="G20" s="281"/>
      <c r="H20" s="274"/>
      <c r="I20" s="274"/>
      <c r="J20" s="357"/>
      <c r="K20" s="357"/>
      <c r="L20" s="127">
        <v>99.949299999999994</v>
      </c>
      <c r="M20" s="46">
        <v>155</v>
      </c>
      <c r="N20" s="234"/>
      <c r="O20" s="235"/>
      <c r="P20" s="159"/>
      <c r="Q20" s="159"/>
      <c r="R20" s="159"/>
      <c r="S20" s="159"/>
      <c r="T20" s="159"/>
      <c r="U20" s="159"/>
    </row>
    <row r="21" spans="1:21" s="31" customFormat="1" ht="24.95" customHeight="1">
      <c r="A21" s="394"/>
      <c r="B21" s="433"/>
      <c r="C21" s="357"/>
      <c r="D21" s="274"/>
      <c r="E21" s="279"/>
      <c r="F21" s="280"/>
      <c r="G21" s="281"/>
      <c r="H21" s="274"/>
      <c r="I21" s="274"/>
      <c r="J21" s="357"/>
      <c r="K21" s="357"/>
      <c r="L21" s="127">
        <v>99.699399999999997</v>
      </c>
      <c r="M21" s="46">
        <v>112</v>
      </c>
      <c r="N21" s="234"/>
      <c r="O21" s="235"/>
      <c r="P21" s="159"/>
      <c r="Q21" s="159"/>
      <c r="R21" s="159"/>
      <c r="S21" s="159"/>
      <c r="T21" s="159"/>
      <c r="U21" s="159"/>
    </row>
    <row r="22" spans="1:21" s="31" customFormat="1" ht="24.95" customHeight="1">
      <c r="A22" s="394"/>
      <c r="B22" s="433"/>
      <c r="C22" s="357"/>
      <c r="D22" s="274"/>
      <c r="E22" s="279"/>
      <c r="F22" s="280"/>
      <c r="G22" s="281"/>
      <c r="H22" s="275"/>
      <c r="I22" s="275"/>
      <c r="J22" s="368"/>
      <c r="K22" s="368"/>
      <c r="L22" s="127">
        <v>99.896500000000003</v>
      </c>
      <c r="M22" s="46">
        <v>210</v>
      </c>
      <c r="N22" s="236"/>
      <c r="O22" s="237"/>
      <c r="P22" s="159"/>
      <c r="Q22" s="159"/>
      <c r="R22" s="159"/>
      <c r="S22" s="159"/>
      <c r="T22" s="159"/>
      <c r="U22" s="159"/>
    </row>
    <row r="23" spans="1:21" s="31" customFormat="1" ht="24.95" customHeight="1">
      <c r="A23" s="394"/>
      <c r="B23" s="433"/>
      <c r="C23" s="357"/>
      <c r="D23" s="274"/>
      <c r="E23" s="282"/>
      <c r="F23" s="283"/>
      <c r="G23" s="284"/>
      <c r="H23" s="265" t="s">
        <v>398</v>
      </c>
      <c r="I23" s="266"/>
      <c r="J23" s="266"/>
      <c r="K23" s="266"/>
      <c r="L23" s="267"/>
      <c r="M23" s="45">
        <f>SUM(M16:M22)</f>
        <v>1597</v>
      </c>
      <c r="N23" s="45">
        <f>SUM(N16:N22)</f>
        <v>0</v>
      </c>
      <c r="O23" s="45">
        <f>SUM(O16:O22)</f>
        <v>0</v>
      </c>
      <c r="P23" s="160"/>
      <c r="Q23" s="160"/>
      <c r="R23" s="160"/>
      <c r="S23" s="160"/>
      <c r="T23" s="160"/>
      <c r="U23" s="160"/>
    </row>
    <row r="24" spans="1:21" s="31" customFormat="1" ht="24.95" customHeight="1">
      <c r="A24" s="394"/>
      <c r="B24" s="433"/>
      <c r="C24" s="357"/>
      <c r="D24" s="274"/>
      <c r="E24" s="276" t="s">
        <v>137</v>
      </c>
      <c r="F24" s="277"/>
      <c r="G24" s="278"/>
      <c r="H24" s="273" t="s">
        <v>399</v>
      </c>
      <c r="I24" s="273" t="s">
        <v>399</v>
      </c>
      <c r="J24" s="356" t="s">
        <v>16</v>
      </c>
      <c r="K24" s="356" t="s">
        <v>397</v>
      </c>
      <c r="L24" s="127">
        <v>84.948999999999998</v>
      </c>
      <c r="M24" s="44">
        <v>276</v>
      </c>
      <c r="N24" s="232" t="s">
        <v>388</v>
      </c>
      <c r="O24" s="238"/>
      <c r="P24" s="158" t="s">
        <v>296</v>
      </c>
      <c r="Q24" s="158" t="s">
        <v>298</v>
      </c>
      <c r="R24" s="158" t="s">
        <v>299</v>
      </c>
      <c r="S24" s="158" t="s">
        <v>41</v>
      </c>
      <c r="T24" s="158" t="s">
        <v>134</v>
      </c>
      <c r="U24" s="158" t="s">
        <v>85</v>
      </c>
    </row>
    <row r="25" spans="1:21" s="31" customFormat="1" ht="24.95" customHeight="1">
      <c r="A25" s="394"/>
      <c r="B25" s="433"/>
      <c r="C25" s="357"/>
      <c r="D25" s="274"/>
      <c r="E25" s="279"/>
      <c r="F25" s="280"/>
      <c r="G25" s="281"/>
      <c r="H25" s="274"/>
      <c r="I25" s="274"/>
      <c r="J25" s="357"/>
      <c r="K25" s="357"/>
      <c r="L25" s="127">
        <v>84.856099999999998</v>
      </c>
      <c r="M25" s="44">
        <v>205</v>
      </c>
      <c r="N25" s="239"/>
      <c r="O25" s="240"/>
      <c r="P25" s="159"/>
      <c r="Q25" s="159"/>
      <c r="R25" s="159"/>
      <c r="S25" s="159"/>
      <c r="T25" s="159"/>
      <c r="U25" s="159"/>
    </row>
    <row r="26" spans="1:21" s="31" customFormat="1" ht="24.95" customHeight="1">
      <c r="A26" s="394"/>
      <c r="B26" s="433"/>
      <c r="C26" s="357"/>
      <c r="D26" s="274"/>
      <c r="E26" s="279"/>
      <c r="F26" s="280"/>
      <c r="G26" s="281"/>
      <c r="H26" s="275"/>
      <c r="I26" s="275"/>
      <c r="J26" s="368"/>
      <c r="K26" s="368"/>
      <c r="L26" s="127">
        <v>84.8</v>
      </c>
      <c r="M26" s="44">
        <v>114</v>
      </c>
      <c r="N26" s="241"/>
      <c r="O26" s="242"/>
      <c r="P26" s="159"/>
      <c r="Q26" s="159"/>
      <c r="R26" s="159"/>
      <c r="S26" s="159"/>
      <c r="T26" s="159"/>
      <c r="U26" s="159"/>
    </row>
    <row r="27" spans="1:21" s="31" customFormat="1" ht="24.95" customHeight="1">
      <c r="A27" s="394"/>
      <c r="B27" s="433"/>
      <c r="C27" s="357"/>
      <c r="D27" s="274"/>
      <c r="E27" s="282"/>
      <c r="F27" s="283"/>
      <c r="G27" s="284"/>
      <c r="H27" s="265" t="s">
        <v>398</v>
      </c>
      <c r="I27" s="266"/>
      <c r="J27" s="266"/>
      <c r="K27" s="266"/>
      <c r="L27" s="267"/>
      <c r="M27" s="45">
        <f>SUM(M24:M26)</f>
        <v>595</v>
      </c>
      <c r="N27" s="45">
        <f>SUM(N24:N26)</f>
        <v>0</v>
      </c>
      <c r="O27" s="45">
        <f>SUM(O24:O26)</f>
        <v>0</v>
      </c>
      <c r="P27" s="160"/>
      <c r="Q27" s="160"/>
      <c r="R27" s="160"/>
      <c r="S27" s="160"/>
      <c r="T27" s="160"/>
      <c r="U27" s="160"/>
    </row>
    <row r="28" spans="1:21" s="31" customFormat="1" ht="24.95" customHeight="1">
      <c r="A28" s="394"/>
      <c r="B28" s="433"/>
      <c r="C28" s="357"/>
      <c r="D28" s="274"/>
      <c r="E28" s="276" t="s">
        <v>159</v>
      </c>
      <c r="F28" s="277"/>
      <c r="G28" s="278"/>
      <c r="H28" s="273" t="s">
        <v>400</v>
      </c>
      <c r="I28" s="273" t="s">
        <v>401</v>
      </c>
      <c r="J28" s="356" t="s">
        <v>28</v>
      </c>
      <c r="K28" s="356" t="s">
        <v>402</v>
      </c>
      <c r="L28" s="127">
        <v>84.992900000000006</v>
      </c>
      <c r="M28" s="46">
        <v>210</v>
      </c>
      <c r="N28" s="194" t="s">
        <v>388</v>
      </c>
      <c r="O28" s="195"/>
      <c r="P28" s="158" t="s">
        <v>199</v>
      </c>
      <c r="Q28" s="158" t="s">
        <v>300</v>
      </c>
      <c r="R28" s="158" t="s">
        <v>502</v>
      </c>
      <c r="S28" s="158" t="s">
        <v>32</v>
      </c>
      <c r="T28" s="158" t="s">
        <v>160</v>
      </c>
      <c r="U28" s="158" t="s">
        <v>161</v>
      </c>
    </row>
    <row r="29" spans="1:21" s="31" customFormat="1" ht="24.95" customHeight="1">
      <c r="A29" s="394"/>
      <c r="B29" s="433"/>
      <c r="C29" s="357"/>
      <c r="D29" s="274"/>
      <c r="E29" s="279"/>
      <c r="F29" s="280"/>
      <c r="G29" s="281"/>
      <c r="H29" s="274"/>
      <c r="I29" s="274"/>
      <c r="J29" s="357"/>
      <c r="K29" s="357"/>
      <c r="L29" s="127">
        <v>84.992900000000006</v>
      </c>
      <c r="M29" s="46">
        <v>74</v>
      </c>
      <c r="N29" s="196"/>
      <c r="O29" s="197"/>
      <c r="P29" s="159"/>
      <c r="Q29" s="159"/>
      <c r="R29" s="159"/>
      <c r="S29" s="159"/>
      <c r="T29" s="159"/>
      <c r="U29" s="159"/>
    </row>
    <row r="30" spans="1:21" s="31" customFormat="1" ht="24.95" customHeight="1">
      <c r="A30" s="394"/>
      <c r="B30" s="433"/>
      <c r="C30" s="357"/>
      <c r="D30" s="274"/>
      <c r="E30" s="279"/>
      <c r="F30" s="280"/>
      <c r="G30" s="281"/>
      <c r="H30" s="274"/>
      <c r="I30" s="274"/>
      <c r="J30" s="357"/>
      <c r="K30" s="357"/>
      <c r="L30" s="127">
        <v>84.960999999999999</v>
      </c>
      <c r="M30" s="46">
        <v>75</v>
      </c>
      <c r="N30" s="196"/>
      <c r="O30" s="197"/>
      <c r="P30" s="159"/>
      <c r="Q30" s="159"/>
      <c r="R30" s="159"/>
      <c r="S30" s="159"/>
      <c r="T30" s="159"/>
      <c r="U30" s="159"/>
    </row>
    <row r="31" spans="1:21" s="31" customFormat="1" ht="24.95" customHeight="1">
      <c r="A31" s="394"/>
      <c r="B31" s="433"/>
      <c r="C31" s="357"/>
      <c r="D31" s="274"/>
      <c r="E31" s="279"/>
      <c r="F31" s="280"/>
      <c r="G31" s="281"/>
      <c r="H31" s="274"/>
      <c r="I31" s="274"/>
      <c r="J31" s="357"/>
      <c r="K31" s="357"/>
      <c r="L31" s="127">
        <v>117.0757</v>
      </c>
      <c r="M31" s="46">
        <v>158</v>
      </c>
      <c r="N31" s="196"/>
      <c r="O31" s="197"/>
      <c r="P31" s="159"/>
      <c r="Q31" s="159"/>
      <c r="R31" s="159"/>
      <c r="S31" s="159"/>
      <c r="T31" s="159"/>
      <c r="U31" s="159"/>
    </row>
    <row r="32" spans="1:21" s="31" customFormat="1" ht="24.95" customHeight="1">
      <c r="A32" s="394"/>
      <c r="B32" s="433"/>
      <c r="C32" s="357"/>
      <c r="D32" s="274"/>
      <c r="E32" s="279"/>
      <c r="F32" s="280"/>
      <c r="G32" s="281"/>
      <c r="H32" s="274"/>
      <c r="I32" s="274"/>
      <c r="J32" s="357"/>
      <c r="K32" s="357"/>
      <c r="L32" s="127">
        <v>148.75800000000001</v>
      </c>
      <c r="M32" s="46">
        <v>1</v>
      </c>
      <c r="N32" s="196"/>
      <c r="O32" s="197"/>
      <c r="P32" s="159"/>
      <c r="Q32" s="159"/>
      <c r="R32" s="159"/>
      <c r="S32" s="159"/>
      <c r="T32" s="159"/>
      <c r="U32" s="159"/>
    </row>
    <row r="33" spans="1:41" s="31" customFormat="1" ht="24.95" customHeight="1">
      <c r="A33" s="394"/>
      <c r="B33" s="433"/>
      <c r="C33" s="357"/>
      <c r="D33" s="274"/>
      <c r="E33" s="279"/>
      <c r="F33" s="280"/>
      <c r="G33" s="281"/>
      <c r="H33" s="274"/>
      <c r="I33" s="274"/>
      <c r="J33" s="357"/>
      <c r="K33" s="357"/>
      <c r="L33" s="127">
        <v>165.321</v>
      </c>
      <c r="M33" s="46">
        <v>2</v>
      </c>
      <c r="N33" s="196"/>
      <c r="O33" s="197"/>
      <c r="P33" s="159"/>
      <c r="Q33" s="159"/>
      <c r="R33" s="159"/>
      <c r="S33" s="159"/>
      <c r="T33" s="159"/>
      <c r="U33" s="159"/>
    </row>
    <row r="34" spans="1:41" s="31" customFormat="1" ht="24.95" customHeight="1">
      <c r="A34" s="394"/>
      <c r="B34" s="433"/>
      <c r="C34" s="357"/>
      <c r="D34" s="274"/>
      <c r="E34" s="279"/>
      <c r="F34" s="280"/>
      <c r="G34" s="281"/>
      <c r="H34" s="275"/>
      <c r="I34" s="275"/>
      <c r="J34" s="368"/>
      <c r="K34" s="368"/>
      <c r="L34" s="127">
        <v>199.64769999999999</v>
      </c>
      <c r="M34" s="46">
        <v>2</v>
      </c>
      <c r="N34" s="198"/>
      <c r="O34" s="199"/>
      <c r="P34" s="159"/>
      <c r="Q34" s="159"/>
      <c r="R34" s="159"/>
      <c r="S34" s="159"/>
      <c r="T34" s="159"/>
      <c r="U34" s="159"/>
    </row>
    <row r="35" spans="1:41" s="31" customFormat="1" ht="24.95" customHeight="1">
      <c r="A35" s="394"/>
      <c r="B35" s="433"/>
      <c r="C35" s="357"/>
      <c r="D35" s="274"/>
      <c r="E35" s="282"/>
      <c r="F35" s="283"/>
      <c r="G35" s="284"/>
      <c r="H35" s="265" t="s">
        <v>398</v>
      </c>
      <c r="I35" s="266"/>
      <c r="J35" s="266"/>
      <c r="K35" s="266"/>
      <c r="L35" s="267"/>
      <c r="M35" s="45">
        <f>SUM(M28:M34)</f>
        <v>522</v>
      </c>
      <c r="N35" s="45">
        <f>SUM(N28:N34)</f>
        <v>0</v>
      </c>
      <c r="O35" s="45">
        <f>SUM(O28:O34)</f>
        <v>0</v>
      </c>
      <c r="P35" s="160"/>
      <c r="Q35" s="160"/>
      <c r="R35" s="160"/>
      <c r="S35" s="160"/>
      <c r="T35" s="160"/>
      <c r="U35" s="160"/>
    </row>
    <row r="36" spans="1:41" s="31" customFormat="1" ht="24.95" customHeight="1">
      <c r="A36" s="395"/>
      <c r="B36" s="414" t="s">
        <v>17</v>
      </c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7">
        <f>SUM(M35,M27,M23,M15,M9)</f>
        <v>4042</v>
      </c>
      <c r="N36" s="47">
        <v>421</v>
      </c>
      <c r="O36" s="47">
        <v>349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356" t="s">
        <v>25</v>
      </c>
      <c r="C37" s="357" t="s">
        <v>26</v>
      </c>
      <c r="D37" s="273" t="s">
        <v>29</v>
      </c>
      <c r="E37" s="276" t="s">
        <v>172</v>
      </c>
      <c r="F37" s="277"/>
      <c r="G37" s="278"/>
      <c r="H37" s="273" t="s">
        <v>403</v>
      </c>
      <c r="I37" s="273" t="s">
        <v>403</v>
      </c>
      <c r="J37" s="356" t="s">
        <v>16</v>
      </c>
      <c r="K37" s="356" t="s">
        <v>397</v>
      </c>
      <c r="L37" s="19">
        <v>82.525300000000001</v>
      </c>
      <c r="M37" s="48">
        <v>114</v>
      </c>
      <c r="N37" s="44">
        <v>6</v>
      </c>
      <c r="O37" s="44">
        <v>5</v>
      </c>
      <c r="P37" s="158" t="s">
        <v>301</v>
      </c>
      <c r="Q37" s="158" t="s">
        <v>302</v>
      </c>
      <c r="R37" s="231" t="s">
        <v>303</v>
      </c>
      <c r="S37" s="158" t="s">
        <v>41</v>
      </c>
      <c r="T37" s="158" t="s">
        <v>173</v>
      </c>
      <c r="U37" s="158" t="s">
        <v>16</v>
      </c>
      <c r="V37" s="451"/>
      <c r="W37" s="451"/>
      <c r="X37" s="451"/>
      <c r="Y37" s="451"/>
      <c r="Z37" s="29"/>
      <c r="AA37" s="451"/>
      <c r="AB37" s="451"/>
      <c r="AC37" s="451"/>
      <c r="AD37" s="451"/>
      <c r="AE37" s="29"/>
      <c r="AF37" s="451"/>
      <c r="AG37" s="451"/>
      <c r="AH37" s="451"/>
      <c r="AI37" s="451"/>
      <c r="AJ37" s="29"/>
      <c r="AK37" s="451"/>
      <c r="AL37" s="451"/>
      <c r="AM37" s="451"/>
      <c r="AN37" s="451"/>
      <c r="AO37" s="29"/>
    </row>
    <row r="38" spans="1:41" s="31" customFormat="1" ht="21.75" customHeight="1">
      <c r="A38" s="41"/>
      <c r="B38" s="357"/>
      <c r="C38" s="357"/>
      <c r="D38" s="274"/>
      <c r="E38" s="279"/>
      <c r="F38" s="280"/>
      <c r="G38" s="281"/>
      <c r="H38" s="274"/>
      <c r="I38" s="274"/>
      <c r="J38" s="357"/>
      <c r="K38" s="357"/>
      <c r="L38" s="19">
        <v>74.114800000000002</v>
      </c>
      <c r="M38" s="48">
        <v>154</v>
      </c>
      <c r="N38" s="44">
        <v>2</v>
      </c>
      <c r="O38" s="44">
        <v>2</v>
      </c>
      <c r="P38" s="159"/>
      <c r="Q38" s="159"/>
      <c r="R38" s="159"/>
      <c r="S38" s="159"/>
      <c r="T38" s="159"/>
      <c r="U38" s="15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357"/>
      <c r="C39" s="357"/>
      <c r="D39" s="274"/>
      <c r="E39" s="279"/>
      <c r="F39" s="280"/>
      <c r="G39" s="281"/>
      <c r="H39" s="274"/>
      <c r="I39" s="274"/>
      <c r="J39" s="357"/>
      <c r="K39" s="357"/>
      <c r="L39" s="19">
        <v>66.878100000000003</v>
      </c>
      <c r="M39" s="48">
        <v>98</v>
      </c>
      <c r="N39" s="44" t="s">
        <v>143</v>
      </c>
      <c r="O39" s="44">
        <v>0</v>
      </c>
      <c r="P39" s="159"/>
      <c r="Q39" s="159"/>
      <c r="R39" s="159"/>
      <c r="S39" s="159"/>
      <c r="T39" s="159"/>
      <c r="U39" s="15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357"/>
      <c r="C40" s="357"/>
      <c r="D40" s="274"/>
      <c r="E40" s="279"/>
      <c r="F40" s="280"/>
      <c r="G40" s="281"/>
      <c r="H40" s="274"/>
      <c r="I40" s="274"/>
      <c r="J40" s="357"/>
      <c r="K40" s="357"/>
      <c r="L40" s="30">
        <v>66.823899999999995</v>
      </c>
      <c r="M40" s="49">
        <v>16</v>
      </c>
      <c r="N40" s="50" t="s">
        <v>143</v>
      </c>
      <c r="O40" s="50">
        <v>0</v>
      </c>
      <c r="P40" s="159"/>
      <c r="Q40" s="159"/>
      <c r="R40" s="159"/>
      <c r="S40" s="159"/>
      <c r="T40" s="159"/>
      <c r="U40" s="159"/>
    </row>
    <row r="41" spans="1:41" s="31" customFormat="1" ht="21.75" customHeight="1">
      <c r="A41" s="42"/>
      <c r="B41" s="357"/>
      <c r="C41" s="368"/>
      <c r="D41" s="275"/>
      <c r="E41" s="282"/>
      <c r="F41" s="283"/>
      <c r="G41" s="284"/>
      <c r="H41" s="355" t="s">
        <v>398</v>
      </c>
      <c r="I41" s="355"/>
      <c r="J41" s="355"/>
      <c r="K41" s="355"/>
      <c r="L41" s="355"/>
      <c r="M41" s="51">
        <v>382</v>
      </c>
      <c r="N41" s="45">
        <f>SUM(N37:N40)</f>
        <v>8</v>
      </c>
      <c r="O41" s="45">
        <f>SUM(O37:O40)</f>
        <v>7</v>
      </c>
      <c r="P41" s="160"/>
      <c r="Q41" s="160"/>
      <c r="R41" s="160"/>
      <c r="S41" s="160"/>
      <c r="T41" s="160"/>
      <c r="U41" s="160"/>
      <c r="V41" s="29"/>
      <c r="W41" s="29"/>
    </row>
    <row r="42" spans="1:41" s="31" customFormat="1" ht="21.75" customHeight="1">
      <c r="A42" s="41"/>
      <c r="B42" s="357"/>
      <c r="C42" s="356" t="s">
        <v>27</v>
      </c>
      <c r="D42" s="273" t="s">
        <v>30</v>
      </c>
      <c r="E42" s="413" t="s">
        <v>174</v>
      </c>
      <c r="F42" s="431"/>
      <c r="G42" s="431"/>
      <c r="H42" s="274" t="s">
        <v>404</v>
      </c>
      <c r="I42" s="274" t="s">
        <v>405</v>
      </c>
      <c r="J42" s="357" t="s">
        <v>16</v>
      </c>
      <c r="K42" s="357" t="s">
        <v>397</v>
      </c>
      <c r="L42" s="32">
        <v>64.456500000000005</v>
      </c>
      <c r="M42" s="52">
        <v>54</v>
      </c>
      <c r="N42" s="53">
        <v>0</v>
      </c>
      <c r="O42" s="53">
        <v>0</v>
      </c>
      <c r="P42" s="158" t="s">
        <v>304</v>
      </c>
      <c r="Q42" s="158" t="s">
        <v>305</v>
      </c>
      <c r="R42" s="230" t="s">
        <v>306</v>
      </c>
      <c r="S42" s="158" t="s">
        <v>32</v>
      </c>
      <c r="T42" s="158" t="s">
        <v>33</v>
      </c>
      <c r="U42" s="158" t="s">
        <v>16</v>
      </c>
      <c r="V42" s="33"/>
      <c r="W42" s="33"/>
      <c r="X42" s="34"/>
    </row>
    <row r="43" spans="1:41" s="31" customFormat="1" ht="21.75" customHeight="1">
      <c r="A43" s="41"/>
      <c r="B43" s="357"/>
      <c r="C43" s="357"/>
      <c r="D43" s="274"/>
      <c r="E43" s="431"/>
      <c r="F43" s="431"/>
      <c r="G43" s="431"/>
      <c r="H43" s="274"/>
      <c r="I43" s="274"/>
      <c r="J43" s="357"/>
      <c r="K43" s="357"/>
      <c r="L43" s="19">
        <v>64.463899999999995</v>
      </c>
      <c r="M43" s="48">
        <v>15</v>
      </c>
      <c r="N43" s="44">
        <v>0</v>
      </c>
      <c r="O43" s="44">
        <v>0</v>
      </c>
      <c r="P43" s="159"/>
      <c r="Q43" s="159"/>
      <c r="R43" s="159"/>
      <c r="S43" s="159"/>
      <c r="T43" s="159"/>
      <c r="U43" s="159"/>
      <c r="V43" s="33"/>
      <c r="W43" s="33"/>
      <c r="X43" s="34"/>
    </row>
    <row r="44" spans="1:41" s="31" customFormat="1" ht="21.75" customHeight="1">
      <c r="A44" s="41"/>
      <c r="B44" s="357"/>
      <c r="C44" s="357"/>
      <c r="D44" s="274"/>
      <c r="E44" s="431"/>
      <c r="F44" s="431"/>
      <c r="G44" s="431"/>
      <c r="H44" s="275"/>
      <c r="I44" s="275"/>
      <c r="J44" s="368"/>
      <c r="K44" s="368"/>
      <c r="L44" s="19">
        <v>84.950500000000005</v>
      </c>
      <c r="M44" s="48">
        <v>30</v>
      </c>
      <c r="N44" s="44">
        <v>3</v>
      </c>
      <c r="O44" s="44">
        <v>3</v>
      </c>
      <c r="P44" s="159"/>
      <c r="Q44" s="159"/>
      <c r="R44" s="159"/>
      <c r="S44" s="159"/>
      <c r="T44" s="159"/>
      <c r="U44" s="159"/>
      <c r="V44" s="33"/>
      <c r="W44" s="33"/>
      <c r="X44" s="34"/>
    </row>
    <row r="45" spans="1:41" s="31" customFormat="1" ht="21.75" customHeight="1">
      <c r="A45" s="41"/>
      <c r="B45" s="357"/>
      <c r="C45" s="368"/>
      <c r="D45" s="275"/>
      <c r="E45" s="431"/>
      <c r="F45" s="431"/>
      <c r="G45" s="431"/>
      <c r="H45" s="265" t="s">
        <v>398</v>
      </c>
      <c r="I45" s="266"/>
      <c r="J45" s="266"/>
      <c r="K45" s="266"/>
      <c r="L45" s="267"/>
      <c r="M45" s="51">
        <f>SUM(M42:M44)</f>
        <v>99</v>
      </c>
      <c r="N45" s="45">
        <f>SUM(N42:N44)</f>
        <v>3</v>
      </c>
      <c r="O45" s="45">
        <f>SUM(O42:O44)</f>
        <v>3</v>
      </c>
      <c r="P45" s="160"/>
      <c r="Q45" s="160"/>
      <c r="R45" s="160"/>
      <c r="S45" s="160"/>
      <c r="T45" s="160"/>
      <c r="U45" s="160"/>
      <c r="X45" s="34"/>
    </row>
    <row r="46" spans="1:41" s="31" customFormat="1" ht="21.75" customHeight="1">
      <c r="A46" s="26"/>
      <c r="B46" s="357"/>
      <c r="C46" s="356" t="s">
        <v>27</v>
      </c>
      <c r="D46" s="273" t="s">
        <v>31</v>
      </c>
      <c r="E46" s="276" t="s">
        <v>175</v>
      </c>
      <c r="F46" s="277"/>
      <c r="G46" s="278"/>
      <c r="H46" s="273" t="s">
        <v>406</v>
      </c>
      <c r="I46" s="273" t="s">
        <v>406</v>
      </c>
      <c r="J46" s="356" t="s">
        <v>16</v>
      </c>
      <c r="K46" s="356" t="s">
        <v>397</v>
      </c>
      <c r="L46" s="19">
        <v>68.311099999999996</v>
      </c>
      <c r="M46" s="48">
        <v>13</v>
      </c>
      <c r="N46" s="44">
        <v>0</v>
      </c>
      <c r="O46" s="44">
        <v>0</v>
      </c>
      <c r="P46" s="158" t="s">
        <v>307</v>
      </c>
      <c r="Q46" s="158" t="s">
        <v>308</v>
      </c>
      <c r="R46" s="230" t="s">
        <v>309</v>
      </c>
      <c r="S46" s="158" t="s">
        <v>41</v>
      </c>
      <c r="T46" s="158" t="s">
        <v>33</v>
      </c>
      <c r="U46" s="158" t="s">
        <v>16</v>
      </c>
      <c r="V46" s="33"/>
      <c r="W46" s="33"/>
      <c r="X46" s="34"/>
    </row>
    <row r="47" spans="1:41" s="31" customFormat="1" ht="21.75" customHeight="1">
      <c r="A47" s="26"/>
      <c r="B47" s="357"/>
      <c r="C47" s="357"/>
      <c r="D47" s="274"/>
      <c r="E47" s="279"/>
      <c r="F47" s="280"/>
      <c r="G47" s="281"/>
      <c r="H47" s="274"/>
      <c r="I47" s="274"/>
      <c r="J47" s="357"/>
      <c r="K47" s="357"/>
      <c r="L47" s="19">
        <v>79.471999999999994</v>
      </c>
      <c r="M47" s="48">
        <v>15</v>
      </c>
      <c r="N47" s="44">
        <v>2</v>
      </c>
      <c r="O47" s="44">
        <v>2</v>
      </c>
      <c r="P47" s="159"/>
      <c r="Q47" s="159"/>
      <c r="R47" s="159"/>
      <c r="S47" s="159"/>
      <c r="T47" s="159"/>
      <c r="U47" s="159"/>
      <c r="V47" s="33"/>
      <c r="W47" s="33"/>
      <c r="X47" s="34"/>
    </row>
    <row r="48" spans="1:41" s="31" customFormat="1" ht="21.75" customHeight="1">
      <c r="A48" s="26"/>
      <c r="B48" s="357"/>
      <c r="C48" s="357"/>
      <c r="D48" s="274"/>
      <c r="E48" s="279"/>
      <c r="F48" s="280"/>
      <c r="G48" s="281"/>
      <c r="H48" s="274"/>
      <c r="I48" s="274"/>
      <c r="J48" s="357"/>
      <c r="K48" s="357"/>
      <c r="L48" s="19">
        <v>84.878299999999996</v>
      </c>
      <c r="M48" s="48">
        <v>15</v>
      </c>
      <c r="N48" s="44">
        <v>0</v>
      </c>
      <c r="O48" s="44">
        <v>0</v>
      </c>
      <c r="P48" s="159"/>
      <c r="Q48" s="159"/>
      <c r="R48" s="159"/>
      <c r="S48" s="159"/>
      <c r="T48" s="159"/>
      <c r="U48" s="159"/>
      <c r="V48" s="33"/>
      <c r="W48" s="33"/>
      <c r="X48" s="34"/>
    </row>
    <row r="49" spans="1:43" s="31" customFormat="1" ht="21.75" customHeight="1">
      <c r="A49" s="26"/>
      <c r="B49" s="357"/>
      <c r="C49" s="357"/>
      <c r="D49" s="274"/>
      <c r="E49" s="279"/>
      <c r="F49" s="280"/>
      <c r="G49" s="281"/>
      <c r="H49" s="274"/>
      <c r="I49" s="274"/>
      <c r="J49" s="357"/>
      <c r="K49" s="357"/>
      <c r="L49" s="19">
        <v>82.303100000000001</v>
      </c>
      <c r="M49" s="48">
        <v>30</v>
      </c>
      <c r="N49" s="44" t="s">
        <v>143</v>
      </c>
      <c r="O49" s="44" t="s">
        <v>143</v>
      </c>
      <c r="P49" s="159"/>
      <c r="Q49" s="159"/>
      <c r="R49" s="159"/>
      <c r="S49" s="159"/>
      <c r="T49" s="159"/>
      <c r="U49" s="159"/>
      <c r="V49" s="33"/>
      <c r="W49" s="33"/>
      <c r="X49" s="34"/>
    </row>
    <row r="50" spans="1:43" s="31" customFormat="1" ht="21.75" customHeight="1">
      <c r="A50" s="26"/>
      <c r="B50" s="357"/>
      <c r="C50" s="357"/>
      <c r="D50" s="274"/>
      <c r="E50" s="279"/>
      <c r="F50" s="280"/>
      <c r="G50" s="281"/>
      <c r="H50" s="274"/>
      <c r="I50" s="274"/>
      <c r="J50" s="357"/>
      <c r="K50" s="357"/>
      <c r="L50" s="19">
        <v>84.923100000000005</v>
      </c>
      <c r="M50" s="48">
        <v>59</v>
      </c>
      <c r="N50" s="44">
        <v>1</v>
      </c>
      <c r="O50" s="44">
        <v>1</v>
      </c>
      <c r="P50" s="159"/>
      <c r="Q50" s="159"/>
      <c r="R50" s="159"/>
      <c r="S50" s="159"/>
      <c r="T50" s="159"/>
      <c r="U50" s="159"/>
      <c r="V50" s="33"/>
      <c r="W50" s="33"/>
      <c r="X50" s="34"/>
    </row>
    <row r="51" spans="1:43" s="31" customFormat="1" ht="21.75" customHeight="1">
      <c r="A51" s="26"/>
      <c r="B51" s="357"/>
      <c r="C51" s="357"/>
      <c r="D51" s="274"/>
      <c r="E51" s="279"/>
      <c r="F51" s="280"/>
      <c r="G51" s="281"/>
      <c r="H51" s="275"/>
      <c r="I51" s="275"/>
      <c r="J51" s="368"/>
      <c r="K51" s="368"/>
      <c r="L51" s="19">
        <v>84.914699999999996</v>
      </c>
      <c r="M51" s="48">
        <v>25</v>
      </c>
      <c r="N51" s="44">
        <v>0</v>
      </c>
      <c r="O51" s="44">
        <v>0</v>
      </c>
      <c r="P51" s="159"/>
      <c r="Q51" s="159"/>
      <c r="R51" s="159"/>
      <c r="S51" s="159"/>
      <c r="T51" s="159"/>
      <c r="U51" s="159"/>
      <c r="V51" s="33"/>
      <c r="W51" s="33"/>
      <c r="X51" s="34"/>
    </row>
    <row r="52" spans="1:43" s="31" customFormat="1" ht="21.75" customHeight="1">
      <c r="A52" s="26"/>
      <c r="B52" s="357"/>
      <c r="C52" s="368"/>
      <c r="D52" s="275"/>
      <c r="E52" s="282"/>
      <c r="F52" s="283"/>
      <c r="G52" s="284"/>
      <c r="H52" s="265" t="s">
        <v>398</v>
      </c>
      <c r="I52" s="266"/>
      <c r="J52" s="266"/>
      <c r="K52" s="266"/>
      <c r="L52" s="267"/>
      <c r="M52" s="51">
        <f>SUM(M46:M51)</f>
        <v>157</v>
      </c>
      <c r="N52" s="45">
        <f>SUM(N46:N51)</f>
        <v>3</v>
      </c>
      <c r="O52" s="45">
        <f>SUM(O46:O51)</f>
        <v>3</v>
      </c>
      <c r="P52" s="160"/>
      <c r="Q52" s="160"/>
      <c r="R52" s="160"/>
      <c r="S52" s="160"/>
      <c r="T52" s="160"/>
      <c r="U52" s="160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357"/>
      <c r="C53" s="356" t="s">
        <v>27</v>
      </c>
      <c r="D53" s="273" t="s">
        <v>149</v>
      </c>
      <c r="E53" s="276" t="s">
        <v>150</v>
      </c>
      <c r="F53" s="277"/>
      <c r="G53" s="278"/>
      <c r="H53" s="449" t="s">
        <v>407</v>
      </c>
      <c r="I53" s="449" t="s">
        <v>408</v>
      </c>
      <c r="J53" s="450" t="s">
        <v>16</v>
      </c>
      <c r="K53" s="450" t="s">
        <v>397</v>
      </c>
      <c r="L53" s="23">
        <v>54.492400000000004</v>
      </c>
      <c r="M53" s="48">
        <v>8</v>
      </c>
      <c r="N53" s="44">
        <v>2</v>
      </c>
      <c r="O53" s="44">
        <v>1</v>
      </c>
      <c r="P53" s="158" t="s">
        <v>310</v>
      </c>
      <c r="Q53" s="158" t="s">
        <v>311</v>
      </c>
      <c r="R53" s="158" t="s">
        <v>312</v>
      </c>
      <c r="S53" s="158" t="s">
        <v>41</v>
      </c>
      <c r="T53" s="158" t="s">
        <v>33</v>
      </c>
      <c r="U53" s="158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357"/>
      <c r="C54" s="357"/>
      <c r="D54" s="274"/>
      <c r="E54" s="279"/>
      <c r="F54" s="280"/>
      <c r="G54" s="281"/>
      <c r="H54" s="450"/>
      <c r="I54" s="450"/>
      <c r="J54" s="450"/>
      <c r="K54" s="450"/>
      <c r="L54" s="23">
        <v>66.835800000000006</v>
      </c>
      <c r="M54" s="48">
        <v>86</v>
      </c>
      <c r="N54" s="44">
        <v>0</v>
      </c>
      <c r="O54" s="44">
        <v>0</v>
      </c>
      <c r="P54" s="159"/>
      <c r="Q54" s="159"/>
      <c r="R54" s="159"/>
      <c r="S54" s="159"/>
      <c r="T54" s="159"/>
      <c r="U54" s="159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357"/>
      <c r="C55" s="357"/>
      <c r="D55" s="274"/>
      <c r="E55" s="279"/>
      <c r="F55" s="280"/>
      <c r="G55" s="281"/>
      <c r="H55" s="450"/>
      <c r="I55" s="450"/>
      <c r="J55" s="450"/>
      <c r="K55" s="450"/>
      <c r="L55" s="23">
        <v>84.949799999999996</v>
      </c>
      <c r="M55" s="48">
        <v>4</v>
      </c>
      <c r="N55" s="44">
        <v>0</v>
      </c>
      <c r="O55" s="44">
        <v>0</v>
      </c>
      <c r="P55" s="159"/>
      <c r="Q55" s="159"/>
      <c r="R55" s="159"/>
      <c r="S55" s="159"/>
      <c r="T55" s="159"/>
      <c r="U55" s="159"/>
      <c r="Z55" s="97"/>
    </row>
    <row r="56" spans="1:43" s="31" customFormat="1" ht="21.75" customHeight="1">
      <c r="A56" s="26"/>
      <c r="B56" s="357"/>
      <c r="C56" s="357"/>
      <c r="D56" s="274"/>
      <c r="E56" s="279"/>
      <c r="F56" s="280"/>
      <c r="G56" s="281"/>
      <c r="H56" s="450"/>
      <c r="I56" s="450"/>
      <c r="J56" s="450"/>
      <c r="K56" s="450"/>
      <c r="L56" s="23">
        <v>84.849800000000002</v>
      </c>
      <c r="M56" s="48">
        <v>1</v>
      </c>
      <c r="N56" s="44">
        <v>0</v>
      </c>
      <c r="O56" s="44">
        <v>0</v>
      </c>
      <c r="P56" s="159"/>
      <c r="Q56" s="159"/>
      <c r="R56" s="159"/>
      <c r="S56" s="159"/>
      <c r="T56" s="159"/>
      <c r="U56" s="159"/>
      <c r="Z56" s="97"/>
    </row>
    <row r="57" spans="1:43" s="31" customFormat="1" ht="21.75" customHeight="1">
      <c r="A57" s="26"/>
      <c r="B57" s="357"/>
      <c r="C57" s="368"/>
      <c r="D57" s="275"/>
      <c r="E57" s="282"/>
      <c r="F57" s="283"/>
      <c r="G57" s="284"/>
      <c r="H57" s="265" t="s">
        <v>398</v>
      </c>
      <c r="I57" s="266"/>
      <c r="J57" s="266"/>
      <c r="K57" s="266"/>
      <c r="L57" s="267"/>
      <c r="M57" s="51">
        <v>99</v>
      </c>
      <c r="N57" s="45">
        <f>SUM(N53:N56)</f>
        <v>2</v>
      </c>
      <c r="O57" s="45">
        <f>SUM(O53:O56)</f>
        <v>1</v>
      </c>
      <c r="P57" s="160"/>
      <c r="Q57" s="160"/>
      <c r="R57" s="160"/>
      <c r="S57" s="160"/>
      <c r="T57" s="160"/>
      <c r="U57" s="160"/>
      <c r="V57" s="452"/>
      <c r="W57" s="452"/>
      <c r="X57" s="38"/>
      <c r="Y57" s="34"/>
      <c r="Z57" s="39"/>
      <c r="AB57" s="451"/>
      <c r="AC57" s="451"/>
      <c r="AD57" s="451"/>
      <c r="AE57" s="451"/>
      <c r="AF57" s="451"/>
      <c r="AG57" s="451"/>
      <c r="AH57" s="451"/>
      <c r="AI57" s="451"/>
      <c r="AJ57" s="29"/>
      <c r="AK57" s="451"/>
      <c r="AL57" s="451"/>
      <c r="AP57" s="451"/>
      <c r="AQ57" s="451"/>
    </row>
    <row r="58" spans="1:43" s="31" customFormat="1" ht="21.75" customHeight="1">
      <c r="A58" s="26"/>
      <c r="B58" s="357"/>
      <c r="C58" s="356" t="s">
        <v>26</v>
      </c>
      <c r="D58" s="273" t="s">
        <v>29</v>
      </c>
      <c r="E58" s="276" t="s">
        <v>139</v>
      </c>
      <c r="F58" s="277"/>
      <c r="G58" s="278"/>
      <c r="H58" s="273" t="s">
        <v>409</v>
      </c>
      <c r="I58" s="273" t="s">
        <v>410</v>
      </c>
      <c r="J58" s="273" t="s">
        <v>16</v>
      </c>
      <c r="K58" s="273" t="s">
        <v>397</v>
      </c>
      <c r="L58" s="19">
        <v>75.9101</v>
      </c>
      <c r="M58" s="43">
        <v>169</v>
      </c>
      <c r="N58" s="211" t="s">
        <v>388</v>
      </c>
      <c r="O58" s="212"/>
      <c r="P58" s="158" t="s">
        <v>206</v>
      </c>
      <c r="Q58" s="158" t="s">
        <v>313</v>
      </c>
      <c r="R58" s="231" t="s">
        <v>314</v>
      </c>
      <c r="S58" s="158" t="s">
        <v>32</v>
      </c>
      <c r="T58" s="158" t="s">
        <v>33</v>
      </c>
      <c r="U58" s="158" t="s">
        <v>16</v>
      </c>
      <c r="V58" s="33"/>
      <c r="W58" s="33"/>
      <c r="X58" s="34"/>
    </row>
    <row r="59" spans="1:43" s="31" customFormat="1" ht="21.75" customHeight="1">
      <c r="A59" s="26"/>
      <c r="B59" s="357"/>
      <c r="C59" s="357"/>
      <c r="D59" s="274"/>
      <c r="E59" s="279"/>
      <c r="F59" s="280"/>
      <c r="G59" s="281"/>
      <c r="H59" s="274"/>
      <c r="I59" s="274"/>
      <c r="J59" s="274"/>
      <c r="K59" s="274"/>
      <c r="L59" s="19">
        <v>84.513400000000004</v>
      </c>
      <c r="M59" s="43">
        <v>754</v>
      </c>
      <c r="N59" s="213"/>
      <c r="O59" s="214"/>
      <c r="P59" s="159"/>
      <c r="Q59" s="159"/>
      <c r="R59" s="159"/>
      <c r="S59" s="159"/>
      <c r="T59" s="159"/>
      <c r="U59" s="159"/>
      <c r="V59" s="33"/>
      <c r="W59" s="33"/>
      <c r="X59" s="34"/>
    </row>
    <row r="60" spans="1:43" s="31" customFormat="1" ht="21.75" customHeight="1">
      <c r="A60" s="26"/>
      <c r="B60" s="357"/>
      <c r="C60" s="357"/>
      <c r="D60" s="274"/>
      <c r="E60" s="279"/>
      <c r="F60" s="280"/>
      <c r="G60" s="281"/>
      <c r="H60" s="274"/>
      <c r="I60" s="274"/>
      <c r="J60" s="274"/>
      <c r="K60" s="274"/>
      <c r="L60" s="19">
        <v>84.982699999999994</v>
      </c>
      <c r="M60" s="43">
        <v>98</v>
      </c>
      <c r="N60" s="213"/>
      <c r="O60" s="214"/>
      <c r="P60" s="159"/>
      <c r="Q60" s="159"/>
      <c r="R60" s="159"/>
      <c r="S60" s="159"/>
      <c r="T60" s="159"/>
      <c r="U60" s="159"/>
      <c r="V60" s="33"/>
      <c r="W60" s="33"/>
      <c r="X60" s="34"/>
    </row>
    <row r="61" spans="1:43" s="31" customFormat="1" ht="21.75" customHeight="1">
      <c r="A61" s="26"/>
      <c r="B61" s="357"/>
      <c r="C61" s="357"/>
      <c r="D61" s="274"/>
      <c r="E61" s="279"/>
      <c r="F61" s="280"/>
      <c r="G61" s="281"/>
      <c r="H61" s="274"/>
      <c r="I61" s="274"/>
      <c r="J61" s="274"/>
      <c r="K61" s="274"/>
      <c r="L61" s="19">
        <v>84.991299999999995</v>
      </c>
      <c r="M61" s="43">
        <v>73</v>
      </c>
      <c r="N61" s="213"/>
      <c r="O61" s="214"/>
      <c r="P61" s="159"/>
      <c r="Q61" s="159"/>
      <c r="R61" s="159"/>
      <c r="S61" s="159"/>
      <c r="T61" s="159"/>
      <c r="U61" s="159"/>
      <c r="W61" s="33"/>
      <c r="X61" s="34"/>
    </row>
    <row r="62" spans="1:43" s="31" customFormat="1" ht="21.75" customHeight="1">
      <c r="A62" s="26"/>
      <c r="B62" s="357"/>
      <c r="C62" s="357"/>
      <c r="D62" s="274"/>
      <c r="E62" s="279"/>
      <c r="F62" s="280"/>
      <c r="G62" s="281"/>
      <c r="H62" s="274"/>
      <c r="I62" s="274"/>
      <c r="J62" s="274"/>
      <c r="K62" s="274"/>
      <c r="L62" s="19">
        <v>101.6515</v>
      </c>
      <c r="M62" s="43">
        <v>50</v>
      </c>
      <c r="N62" s="215"/>
      <c r="O62" s="216"/>
      <c r="P62" s="159"/>
      <c r="Q62" s="159"/>
      <c r="R62" s="159"/>
      <c r="S62" s="159"/>
      <c r="T62" s="159"/>
      <c r="U62" s="159"/>
      <c r="V62" s="33"/>
      <c r="W62" s="33"/>
      <c r="X62" s="34"/>
    </row>
    <row r="63" spans="1:43" s="31" customFormat="1" ht="21.75" customHeight="1">
      <c r="A63" s="26"/>
      <c r="B63" s="357"/>
      <c r="C63" s="368"/>
      <c r="D63" s="275"/>
      <c r="E63" s="282"/>
      <c r="F63" s="283"/>
      <c r="G63" s="284"/>
      <c r="H63" s="265" t="s">
        <v>398</v>
      </c>
      <c r="I63" s="266"/>
      <c r="J63" s="266"/>
      <c r="K63" s="266"/>
      <c r="L63" s="267"/>
      <c r="M63" s="55">
        <f>SUM(M58:M62)</f>
        <v>1144</v>
      </c>
      <c r="N63" s="45">
        <f>SUM(N58:N62)</f>
        <v>0</v>
      </c>
      <c r="O63" s="45">
        <f>SUM(O58:O62)</f>
        <v>0</v>
      </c>
      <c r="P63" s="160"/>
      <c r="Q63" s="160"/>
      <c r="R63" s="160"/>
      <c r="S63" s="160"/>
      <c r="T63" s="160"/>
      <c r="U63" s="160"/>
      <c r="V63" s="37"/>
      <c r="W63" s="33"/>
      <c r="X63" s="34"/>
    </row>
    <row r="64" spans="1:43" s="31" customFormat="1" ht="21.75" customHeight="1">
      <c r="A64" s="26"/>
      <c r="B64" s="357"/>
      <c r="C64" s="356" t="s">
        <v>26</v>
      </c>
      <c r="D64" s="273" t="s">
        <v>29</v>
      </c>
      <c r="E64" s="276" t="s">
        <v>155</v>
      </c>
      <c r="F64" s="277"/>
      <c r="G64" s="278"/>
      <c r="H64" s="385" t="s">
        <v>411</v>
      </c>
      <c r="I64" s="385" t="s">
        <v>412</v>
      </c>
      <c r="J64" s="273" t="s">
        <v>16</v>
      </c>
      <c r="K64" s="273" t="s">
        <v>397</v>
      </c>
      <c r="L64" s="19">
        <v>59.841200000000001</v>
      </c>
      <c r="M64" s="44">
        <v>68</v>
      </c>
      <c r="N64" s="211" t="s">
        <v>388</v>
      </c>
      <c r="O64" s="212"/>
      <c r="P64" s="158" t="s">
        <v>202</v>
      </c>
      <c r="Q64" s="158" t="s">
        <v>315</v>
      </c>
      <c r="R64" s="230" t="s">
        <v>316</v>
      </c>
      <c r="S64" s="158" t="s">
        <v>32</v>
      </c>
      <c r="T64" s="158" t="s">
        <v>173</v>
      </c>
      <c r="U64" s="158" t="s">
        <v>16</v>
      </c>
      <c r="V64" s="33"/>
      <c r="W64" s="33"/>
      <c r="X64" s="34"/>
    </row>
    <row r="65" spans="1:24" s="31" customFormat="1" ht="21.75" customHeight="1">
      <c r="A65" s="26"/>
      <c r="B65" s="357"/>
      <c r="C65" s="357"/>
      <c r="D65" s="274"/>
      <c r="E65" s="279"/>
      <c r="F65" s="280"/>
      <c r="G65" s="281"/>
      <c r="H65" s="386"/>
      <c r="I65" s="386"/>
      <c r="J65" s="274"/>
      <c r="K65" s="274"/>
      <c r="L65" s="19">
        <v>69.763199999999998</v>
      </c>
      <c r="M65" s="44">
        <v>34</v>
      </c>
      <c r="N65" s="213"/>
      <c r="O65" s="214"/>
      <c r="P65" s="159"/>
      <c r="Q65" s="159"/>
      <c r="R65" s="159"/>
      <c r="S65" s="159"/>
      <c r="T65" s="159"/>
      <c r="U65" s="159"/>
      <c r="V65" s="33"/>
      <c r="W65" s="33"/>
      <c r="X65" s="34"/>
    </row>
    <row r="66" spans="1:24" s="31" customFormat="1" ht="21.75" customHeight="1">
      <c r="A66" s="26"/>
      <c r="B66" s="357"/>
      <c r="C66" s="357"/>
      <c r="D66" s="274"/>
      <c r="E66" s="279"/>
      <c r="F66" s="280"/>
      <c r="G66" s="281"/>
      <c r="H66" s="386"/>
      <c r="I66" s="386"/>
      <c r="J66" s="274"/>
      <c r="K66" s="274"/>
      <c r="L66" s="19">
        <v>69.7774</v>
      </c>
      <c r="M66" s="44">
        <v>34</v>
      </c>
      <c r="N66" s="213"/>
      <c r="O66" s="214"/>
      <c r="P66" s="159"/>
      <c r="Q66" s="159"/>
      <c r="R66" s="159"/>
      <c r="S66" s="159"/>
      <c r="T66" s="159"/>
      <c r="U66" s="159"/>
      <c r="V66" s="33"/>
      <c r="W66" s="33"/>
      <c r="X66" s="34"/>
    </row>
    <row r="67" spans="1:24" s="31" customFormat="1" ht="21.75" customHeight="1">
      <c r="A67" s="26"/>
      <c r="B67" s="357"/>
      <c r="C67" s="357"/>
      <c r="D67" s="274"/>
      <c r="E67" s="279"/>
      <c r="F67" s="280"/>
      <c r="G67" s="281"/>
      <c r="H67" s="386"/>
      <c r="I67" s="386"/>
      <c r="J67" s="274"/>
      <c r="K67" s="274"/>
      <c r="L67" s="19">
        <v>69.668400000000005</v>
      </c>
      <c r="M67" s="44">
        <v>105</v>
      </c>
      <c r="N67" s="213"/>
      <c r="O67" s="214"/>
      <c r="P67" s="159"/>
      <c r="Q67" s="159"/>
      <c r="R67" s="159"/>
      <c r="S67" s="159"/>
      <c r="T67" s="159"/>
      <c r="U67" s="159"/>
      <c r="W67" s="33"/>
      <c r="X67" s="34"/>
    </row>
    <row r="68" spans="1:24" s="31" customFormat="1" ht="21.75" customHeight="1">
      <c r="A68" s="26"/>
      <c r="B68" s="357"/>
      <c r="C68" s="357"/>
      <c r="D68" s="274"/>
      <c r="E68" s="279"/>
      <c r="F68" s="280"/>
      <c r="G68" s="281"/>
      <c r="H68" s="387"/>
      <c r="I68" s="387"/>
      <c r="J68" s="274"/>
      <c r="K68" s="274"/>
      <c r="L68" s="19">
        <v>84.844200000000001</v>
      </c>
      <c r="M68" s="44">
        <v>102</v>
      </c>
      <c r="N68" s="215"/>
      <c r="O68" s="216"/>
      <c r="P68" s="159"/>
      <c r="Q68" s="159"/>
      <c r="R68" s="159"/>
      <c r="S68" s="159"/>
      <c r="T68" s="159"/>
      <c r="U68" s="159"/>
      <c r="V68" s="33"/>
      <c r="W68" s="33"/>
      <c r="X68" s="34"/>
    </row>
    <row r="69" spans="1:24" s="31" customFormat="1" ht="21.75" customHeight="1">
      <c r="A69" s="26"/>
      <c r="B69" s="357"/>
      <c r="C69" s="368"/>
      <c r="D69" s="275"/>
      <c r="E69" s="282"/>
      <c r="F69" s="283"/>
      <c r="G69" s="284"/>
      <c r="H69" s="265" t="s">
        <v>398</v>
      </c>
      <c r="I69" s="266"/>
      <c r="J69" s="266"/>
      <c r="K69" s="266"/>
      <c r="L69" s="267"/>
      <c r="M69" s="55">
        <f>SUM(M64:M68)</f>
        <v>343</v>
      </c>
      <c r="N69" s="45">
        <f>SUM(N64:N68)</f>
        <v>0</v>
      </c>
      <c r="O69" s="45">
        <f>SUM(O64:O68)</f>
        <v>0</v>
      </c>
      <c r="P69" s="160"/>
      <c r="Q69" s="160"/>
      <c r="R69" s="160"/>
      <c r="S69" s="160"/>
      <c r="T69" s="160"/>
      <c r="U69" s="160"/>
      <c r="V69" s="33"/>
      <c r="W69" s="33"/>
      <c r="X69" s="34"/>
    </row>
    <row r="70" spans="1:24" s="31" customFormat="1" ht="21.75" customHeight="1">
      <c r="A70" s="26"/>
      <c r="B70" s="357"/>
      <c r="C70" s="356" t="s">
        <v>27</v>
      </c>
      <c r="D70" s="273" t="s">
        <v>162</v>
      </c>
      <c r="E70" s="276" t="s">
        <v>163</v>
      </c>
      <c r="F70" s="277"/>
      <c r="G70" s="278"/>
      <c r="H70" s="273" t="s">
        <v>413</v>
      </c>
      <c r="I70" s="273" t="s">
        <v>414</v>
      </c>
      <c r="J70" s="273" t="s">
        <v>16</v>
      </c>
      <c r="K70" s="273" t="s">
        <v>397</v>
      </c>
      <c r="L70" s="19">
        <v>84.925299999999993</v>
      </c>
      <c r="M70" s="44">
        <v>418</v>
      </c>
      <c r="N70" s="243" t="s">
        <v>388</v>
      </c>
      <c r="O70" s="244"/>
      <c r="P70" s="158" t="s">
        <v>317</v>
      </c>
      <c r="Q70" s="158" t="s">
        <v>197</v>
      </c>
      <c r="R70" s="230" t="s">
        <v>318</v>
      </c>
      <c r="S70" s="158" t="s">
        <v>53</v>
      </c>
      <c r="T70" s="158" t="s">
        <v>33</v>
      </c>
      <c r="U70" s="158" t="s">
        <v>16</v>
      </c>
      <c r="V70" s="33"/>
      <c r="W70" s="33"/>
      <c r="X70" s="34"/>
    </row>
    <row r="71" spans="1:24" s="31" customFormat="1" ht="21.75" customHeight="1">
      <c r="A71" s="26"/>
      <c r="B71" s="357"/>
      <c r="C71" s="357"/>
      <c r="D71" s="274"/>
      <c r="E71" s="279"/>
      <c r="F71" s="280"/>
      <c r="G71" s="281"/>
      <c r="H71" s="274"/>
      <c r="I71" s="274"/>
      <c r="J71" s="274"/>
      <c r="K71" s="274"/>
      <c r="L71" s="19">
        <v>84.914599999999993</v>
      </c>
      <c r="M71" s="44">
        <v>270</v>
      </c>
      <c r="N71" s="245"/>
      <c r="O71" s="246"/>
      <c r="P71" s="159"/>
      <c r="Q71" s="159"/>
      <c r="R71" s="386"/>
      <c r="S71" s="159"/>
      <c r="T71" s="159"/>
      <c r="U71" s="159"/>
      <c r="V71" s="33"/>
      <c r="W71" s="33"/>
      <c r="X71" s="34"/>
    </row>
    <row r="72" spans="1:24" s="31" customFormat="1" ht="21.75" customHeight="1">
      <c r="A72" s="26"/>
      <c r="B72" s="357"/>
      <c r="C72" s="357"/>
      <c r="D72" s="274"/>
      <c r="E72" s="279"/>
      <c r="F72" s="280"/>
      <c r="G72" s="281"/>
      <c r="H72" s="274"/>
      <c r="I72" s="274"/>
      <c r="J72" s="274"/>
      <c r="K72" s="274"/>
      <c r="L72" s="19">
        <v>84.940899999999999</v>
      </c>
      <c r="M72" s="44">
        <v>148</v>
      </c>
      <c r="N72" s="245"/>
      <c r="O72" s="246"/>
      <c r="P72" s="159"/>
      <c r="Q72" s="159"/>
      <c r="R72" s="386"/>
      <c r="S72" s="159"/>
      <c r="T72" s="159"/>
      <c r="U72" s="159"/>
      <c r="V72" s="33"/>
      <c r="W72" s="33"/>
      <c r="X72" s="34"/>
    </row>
    <row r="73" spans="1:24" s="31" customFormat="1" ht="21.75" customHeight="1">
      <c r="A73" s="26"/>
      <c r="B73" s="357"/>
      <c r="C73" s="357"/>
      <c r="D73" s="274"/>
      <c r="E73" s="279"/>
      <c r="F73" s="280"/>
      <c r="G73" s="281"/>
      <c r="H73" s="274"/>
      <c r="I73" s="274"/>
      <c r="J73" s="274"/>
      <c r="K73" s="274"/>
      <c r="L73" s="19">
        <v>84.968400000000003</v>
      </c>
      <c r="M73" s="44">
        <v>8</v>
      </c>
      <c r="N73" s="245"/>
      <c r="O73" s="246"/>
      <c r="P73" s="159"/>
      <c r="Q73" s="159"/>
      <c r="R73" s="386"/>
      <c r="S73" s="159"/>
      <c r="T73" s="159"/>
      <c r="U73" s="159"/>
      <c r="V73" s="33"/>
      <c r="W73" s="33"/>
      <c r="X73" s="34"/>
    </row>
    <row r="74" spans="1:24" s="31" customFormat="1" ht="21.75" customHeight="1">
      <c r="A74" s="26"/>
      <c r="B74" s="357"/>
      <c r="C74" s="357"/>
      <c r="D74" s="274"/>
      <c r="E74" s="279"/>
      <c r="F74" s="280"/>
      <c r="G74" s="281"/>
      <c r="H74" s="274"/>
      <c r="I74" s="274"/>
      <c r="J74" s="274"/>
      <c r="K74" s="274"/>
      <c r="L74" s="19">
        <v>101.8942</v>
      </c>
      <c r="M74" s="44">
        <v>138</v>
      </c>
      <c r="N74" s="245"/>
      <c r="O74" s="246"/>
      <c r="P74" s="159"/>
      <c r="Q74" s="159"/>
      <c r="R74" s="386"/>
      <c r="S74" s="159"/>
      <c r="T74" s="159"/>
      <c r="U74" s="159"/>
      <c r="W74" s="33"/>
      <c r="X74" s="34"/>
    </row>
    <row r="75" spans="1:24" s="31" customFormat="1" ht="21.75" customHeight="1">
      <c r="A75" s="26"/>
      <c r="B75" s="357"/>
      <c r="C75" s="357"/>
      <c r="D75" s="274"/>
      <c r="E75" s="279"/>
      <c r="F75" s="280"/>
      <c r="G75" s="281"/>
      <c r="H75" s="274"/>
      <c r="I75" s="274"/>
      <c r="J75" s="274"/>
      <c r="K75" s="274"/>
      <c r="L75" s="19">
        <v>101.9744</v>
      </c>
      <c r="M75" s="44">
        <v>242</v>
      </c>
      <c r="N75" s="245"/>
      <c r="O75" s="246"/>
      <c r="P75" s="159"/>
      <c r="Q75" s="159"/>
      <c r="R75" s="386"/>
      <c r="S75" s="159"/>
      <c r="T75" s="159"/>
      <c r="U75" s="159"/>
      <c r="W75" s="33"/>
      <c r="X75" s="34"/>
    </row>
    <row r="76" spans="1:24" s="31" customFormat="1" ht="21.75" customHeight="1">
      <c r="A76" s="26"/>
      <c r="B76" s="357"/>
      <c r="C76" s="357"/>
      <c r="D76" s="274"/>
      <c r="E76" s="279"/>
      <c r="F76" s="280"/>
      <c r="G76" s="281"/>
      <c r="H76" s="274"/>
      <c r="I76" s="274"/>
      <c r="J76" s="274"/>
      <c r="K76" s="274"/>
      <c r="L76" s="19">
        <v>101.9361</v>
      </c>
      <c r="M76" s="44">
        <v>76</v>
      </c>
      <c r="N76" s="245"/>
      <c r="O76" s="246"/>
      <c r="P76" s="159"/>
      <c r="Q76" s="159"/>
      <c r="R76" s="386"/>
      <c r="S76" s="159"/>
      <c r="T76" s="159"/>
      <c r="U76" s="159"/>
      <c r="V76" s="33"/>
      <c r="W76" s="33"/>
      <c r="X76" s="34"/>
    </row>
    <row r="77" spans="1:24" s="31" customFormat="1" ht="21.75" customHeight="1">
      <c r="A77" s="26"/>
      <c r="B77" s="357"/>
      <c r="C77" s="357"/>
      <c r="D77" s="274"/>
      <c r="E77" s="279"/>
      <c r="F77" s="280"/>
      <c r="G77" s="281"/>
      <c r="H77" s="274"/>
      <c r="I77" s="274"/>
      <c r="J77" s="274"/>
      <c r="K77" s="274"/>
      <c r="L77" s="19">
        <v>101.9526</v>
      </c>
      <c r="M77" s="44">
        <v>27</v>
      </c>
      <c r="N77" s="245"/>
      <c r="O77" s="246"/>
      <c r="P77" s="159"/>
      <c r="Q77" s="159"/>
      <c r="R77" s="386"/>
      <c r="S77" s="159"/>
      <c r="T77" s="159"/>
      <c r="U77" s="159"/>
      <c r="V77" s="33"/>
      <c r="W77" s="33"/>
      <c r="X77" s="34"/>
    </row>
    <row r="78" spans="1:24" s="31" customFormat="1" ht="21.75" customHeight="1">
      <c r="A78" s="26"/>
      <c r="B78" s="357"/>
      <c r="C78" s="357"/>
      <c r="D78" s="274"/>
      <c r="E78" s="279"/>
      <c r="F78" s="280"/>
      <c r="G78" s="281"/>
      <c r="H78" s="274"/>
      <c r="I78" s="274"/>
      <c r="J78" s="274"/>
      <c r="K78" s="274"/>
      <c r="L78" s="19">
        <v>125.9389</v>
      </c>
      <c r="M78" s="44">
        <v>104</v>
      </c>
      <c r="N78" s="245"/>
      <c r="O78" s="246"/>
      <c r="P78" s="159"/>
      <c r="Q78" s="159"/>
      <c r="R78" s="386"/>
      <c r="S78" s="159"/>
      <c r="T78" s="159"/>
      <c r="U78" s="159"/>
      <c r="V78" s="33"/>
      <c r="W78" s="33"/>
      <c r="X78" s="34"/>
    </row>
    <row r="79" spans="1:24" s="31" customFormat="1" ht="21.75" customHeight="1">
      <c r="A79" s="26"/>
      <c r="B79" s="357"/>
      <c r="C79" s="357"/>
      <c r="D79" s="274"/>
      <c r="E79" s="279"/>
      <c r="F79" s="280"/>
      <c r="G79" s="281"/>
      <c r="H79" s="274"/>
      <c r="I79" s="274"/>
      <c r="J79" s="274"/>
      <c r="K79" s="274"/>
      <c r="L79" s="19">
        <v>169.95480000000001</v>
      </c>
      <c r="M79" s="44">
        <v>2</v>
      </c>
      <c r="N79" s="247"/>
      <c r="O79" s="248"/>
      <c r="P79" s="159"/>
      <c r="Q79" s="159"/>
      <c r="R79" s="386"/>
      <c r="S79" s="159"/>
      <c r="T79" s="159"/>
      <c r="U79" s="159"/>
      <c r="V79" s="33"/>
      <c r="W79" s="33"/>
      <c r="X79" s="34"/>
    </row>
    <row r="80" spans="1:24" s="31" customFormat="1" ht="21.75" customHeight="1">
      <c r="A80" s="26"/>
      <c r="B80" s="357"/>
      <c r="C80" s="368"/>
      <c r="D80" s="275"/>
      <c r="E80" s="282"/>
      <c r="F80" s="283"/>
      <c r="G80" s="284"/>
      <c r="H80" s="265" t="s">
        <v>398</v>
      </c>
      <c r="I80" s="266"/>
      <c r="J80" s="266"/>
      <c r="K80" s="266"/>
      <c r="L80" s="267"/>
      <c r="M80" s="55">
        <f>SUM(M70:M79)</f>
        <v>1433</v>
      </c>
      <c r="N80" s="45">
        <f>SUM(N70:N79)</f>
        <v>0</v>
      </c>
      <c r="O80" s="45">
        <f>SUM(O70:O79)</f>
        <v>0</v>
      </c>
      <c r="P80" s="160"/>
      <c r="Q80" s="160"/>
      <c r="R80" s="387"/>
      <c r="S80" s="160"/>
      <c r="T80" s="160"/>
      <c r="U80" s="160"/>
      <c r="V80" s="33"/>
      <c r="W80" s="33"/>
      <c r="X80" s="34"/>
    </row>
    <row r="81" spans="1:24" s="31" customFormat="1" ht="72.75" customHeight="1">
      <c r="A81" s="26"/>
      <c r="B81" s="357"/>
      <c r="C81" s="356" t="s">
        <v>27</v>
      </c>
      <c r="D81" s="273" t="s">
        <v>31</v>
      </c>
      <c r="E81" s="276" t="s">
        <v>170</v>
      </c>
      <c r="F81" s="277"/>
      <c r="G81" s="278"/>
      <c r="H81" s="125" t="s">
        <v>415</v>
      </c>
      <c r="I81" s="125" t="s">
        <v>416</v>
      </c>
      <c r="J81" s="28" t="s">
        <v>16</v>
      </c>
      <c r="K81" s="29" t="s">
        <v>397</v>
      </c>
      <c r="L81" s="28">
        <v>84.915099999999995</v>
      </c>
      <c r="M81" s="43">
        <v>350</v>
      </c>
      <c r="N81" s="249" t="s">
        <v>388</v>
      </c>
      <c r="O81" s="250"/>
      <c r="P81" s="158" t="s">
        <v>319</v>
      </c>
      <c r="Q81" s="158" t="s">
        <v>320</v>
      </c>
      <c r="R81" s="230" t="s">
        <v>316</v>
      </c>
      <c r="S81" s="158" t="s">
        <v>32</v>
      </c>
      <c r="T81" s="158" t="s">
        <v>143</v>
      </c>
      <c r="U81" s="158" t="s">
        <v>28</v>
      </c>
      <c r="V81" s="33"/>
      <c r="W81" s="37"/>
      <c r="X81" s="34"/>
    </row>
    <row r="82" spans="1:24" s="31" customFormat="1" ht="21" customHeight="1">
      <c r="A82" s="26"/>
      <c r="B82" s="357"/>
      <c r="C82" s="368"/>
      <c r="D82" s="275"/>
      <c r="E82" s="282"/>
      <c r="F82" s="283"/>
      <c r="G82" s="284"/>
      <c r="H82" s="265" t="s">
        <v>398</v>
      </c>
      <c r="I82" s="266"/>
      <c r="J82" s="266"/>
      <c r="K82" s="266"/>
      <c r="L82" s="267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60"/>
      <c r="Q82" s="160"/>
      <c r="R82" s="160"/>
      <c r="S82" s="160"/>
      <c r="T82" s="160"/>
      <c r="U82" s="160"/>
      <c r="W82" s="33"/>
      <c r="X82" s="34"/>
    </row>
    <row r="83" spans="1:24" s="31" customFormat="1" ht="21.75" customHeight="1">
      <c r="A83" s="26"/>
      <c r="B83" s="357"/>
      <c r="C83" s="356" t="s">
        <v>26</v>
      </c>
      <c r="D83" s="273" t="s">
        <v>29</v>
      </c>
      <c r="E83" s="276" t="s">
        <v>169</v>
      </c>
      <c r="F83" s="277"/>
      <c r="G83" s="278"/>
      <c r="H83" s="486" t="s">
        <v>417</v>
      </c>
      <c r="I83" s="486" t="s">
        <v>418</v>
      </c>
      <c r="J83" s="487" t="s">
        <v>16</v>
      </c>
      <c r="K83" s="487" t="s">
        <v>397</v>
      </c>
      <c r="L83" s="40">
        <v>59.948999999999998</v>
      </c>
      <c r="M83" s="56">
        <v>34</v>
      </c>
      <c r="N83" s="251" t="s">
        <v>388</v>
      </c>
      <c r="O83" s="252"/>
      <c r="P83" s="156" t="s">
        <v>321</v>
      </c>
      <c r="Q83" s="158" t="s">
        <v>322</v>
      </c>
      <c r="R83" s="158" t="s">
        <v>192</v>
      </c>
      <c r="S83" s="158" t="s">
        <v>41</v>
      </c>
      <c r="T83" s="158" t="s">
        <v>143</v>
      </c>
      <c r="U83" s="158" t="s">
        <v>28</v>
      </c>
      <c r="W83" s="33"/>
      <c r="X83" s="34"/>
    </row>
    <row r="84" spans="1:24" s="31" customFormat="1" ht="21.75" customHeight="1">
      <c r="A84" s="26"/>
      <c r="B84" s="357"/>
      <c r="C84" s="357"/>
      <c r="D84" s="274"/>
      <c r="E84" s="279"/>
      <c r="F84" s="280"/>
      <c r="G84" s="281"/>
      <c r="H84" s="486"/>
      <c r="I84" s="486"/>
      <c r="J84" s="487"/>
      <c r="K84" s="487"/>
      <c r="L84" s="40">
        <v>82.581999999999994</v>
      </c>
      <c r="M84" s="56">
        <v>1</v>
      </c>
      <c r="N84" s="253"/>
      <c r="O84" s="254"/>
      <c r="P84" s="156"/>
      <c r="Q84" s="159"/>
      <c r="R84" s="159"/>
      <c r="S84" s="159"/>
      <c r="T84" s="159"/>
      <c r="U84" s="159"/>
      <c r="W84" s="33"/>
      <c r="X84" s="34"/>
    </row>
    <row r="85" spans="1:24" s="31" customFormat="1" ht="21.75" customHeight="1">
      <c r="A85" s="26"/>
      <c r="B85" s="357"/>
      <c r="C85" s="357"/>
      <c r="D85" s="274"/>
      <c r="E85" s="279"/>
      <c r="F85" s="280"/>
      <c r="G85" s="281"/>
      <c r="H85" s="486"/>
      <c r="I85" s="486"/>
      <c r="J85" s="487"/>
      <c r="K85" s="487"/>
      <c r="L85" s="40">
        <v>84.97</v>
      </c>
      <c r="M85" s="56">
        <v>59</v>
      </c>
      <c r="N85" s="253"/>
      <c r="O85" s="254"/>
      <c r="P85" s="156"/>
      <c r="Q85" s="159"/>
      <c r="R85" s="159"/>
      <c r="S85" s="159"/>
      <c r="T85" s="159"/>
      <c r="U85" s="159"/>
      <c r="W85" s="33"/>
      <c r="X85" s="34"/>
    </row>
    <row r="86" spans="1:24" s="31" customFormat="1" ht="21.75" customHeight="1">
      <c r="A86" s="26"/>
      <c r="B86" s="357"/>
      <c r="C86" s="357"/>
      <c r="D86" s="274"/>
      <c r="E86" s="279"/>
      <c r="F86" s="280"/>
      <c r="G86" s="281"/>
      <c r="H86" s="486"/>
      <c r="I86" s="486"/>
      <c r="J86" s="487"/>
      <c r="K86" s="487"/>
      <c r="L86" s="40">
        <v>84.935000000000002</v>
      </c>
      <c r="M86" s="56">
        <v>49</v>
      </c>
      <c r="N86" s="253"/>
      <c r="O86" s="254"/>
      <c r="P86" s="156"/>
      <c r="Q86" s="159"/>
      <c r="R86" s="159"/>
      <c r="S86" s="159"/>
      <c r="T86" s="159"/>
      <c r="U86" s="159"/>
      <c r="W86" s="33"/>
      <c r="X86" s="34"/>
    </row>
    <row r="87" spans="1:24" s="31" customFormat="1" ht="21.75" customHeight="1">
      <c r="A87" s="26"/>
      <c r="B87" s="357"/>
      <c r="C87" s="357"/>
      <c r="D87" s="274"/>
      <c r="E87" s="279"/>
      <c r="F87" s="280"/>
      <c r="G87" s="281"/>
      <c r="H87" s="486"/>
      <c r="I87" s="486"/>
      <c r="J87" s="487"/>
      <c r="K87" s="487"/>
      <c r="L87" s="40">
        <v>84.733000000000004</v>
      </c>
      <c r="M87" s="56">
        <v>101</v>
      </c>
      <c r="N87" s="253"/>
      <c r="O87" s="254"/>
      <c r="P87" s="156"/>
      <c r="Q87" s="159"/>
      <c r="R87" s="159"/>
      <c r="S87" s="159"/>
      <c r="T87" s="159"/>
      <c r="U87" s="159"/>
      <c r="W87" s="33"/>
      <c r="X87" s="34"/>
    </row>
    <row r="88" spans="1:24" s="31" customFormat="1" ht="21.75" customHeight="1">
      <c r="A88" s="26"/>
      <c r="B88" s="357"/>
      <c r="C88" s="357"/>
      <c r="D88" s="274"/>
      <c r="E88" s="279"/>
      <c r="F88" s="280"/>
      <c r="G88" s="281"/>
      <c r="H88" s="486"/>
      <c r="I88" s="486"/>
      <c r="J88" s="487"/>
      <c r="K88" s="487"/>
      <c r="L88" s="40">
        <v>84.899000000000001</v>
      </c>
      <c r="M88" s="56">
        <v>10</v>
      </c>
      <c r="N88" s="253"/>
      <c r="O88" s="254"/>
      <c r="P88" s="156"/>
      <c r="Q88" s="159"/>
      <c r="R88" s="159"/>
      <c r="S88" s="159"/>
      <c r="T88" s="159"/>
      <c r="U88" s="159"/>
      <c r="W88" s="33"/>
      <c r="X88" s="34"/>
    </row>
    <row r="89" spans="1:24" s="31" customFormat="1" ht="21.75" customHeight="1">
      <c r="A89" s="26"/>
      <c r="B89" s="357"/>
      <c r="C89" s="357"/>
      <c r="D89" s="274"/>
      <c r="E89" s="279"/>
      <c r="F89" s="280"/>
      <c r="G89" s="281"/>
      <c r="H89" s="486"/>
      <c r="I89" s="486"/>
      <c r="J89" s="487"/>
      <c r="K89" s="487"/>
      <c r="L89" s="40">
        <v>84.772999999999996</v>
      </c>
      <c r="M89" s="56">
        <v>1</v>
      </c>
      <c r="N89" s="255"/>
      <c r="O89" s="256"/>
      <c r="P89" s="156"/>
      <c r="Q89" s="159"/>
      <c r="R89" s="159"/>
      <c r="S89" s="159"/>
      <c r="T89" s="159"/>
      <c r="U89" s="159"/>
      <c r="W89" s="33"/>
      <c r="X89" s="34"/>
    </row>
    <row r="90" spans="1:24" s="31" customFormat="1" ht="21.75" customHeight="1">
      <c r="A90" s="26"/>
      <c r="B90" s="357"/>
      <c r="C90" s="368"/>
      <c r="D90" s="275"/>
      <c r="E90" s="282"/>
      <c r="F90" s="283"/>
      <c r="G90" s="284"/>
      <c r="H90" s="265" t="s">
        <v>398</v>
      </c>
      <c r="I90" s="266"/>
      <c r="J90" s="266"/>
      <c r="K90" s="266"/>
      <c r="L90" s="267"/>
      <c r="M90" s="55">
        <f>SUM(M83:M89)</f>
        <v>255</v>
      </c>
      <c r="N90" s="45">
        <f>SUM(N83:N89)</f>
        <v>0</v>
      </c>
      <c r="O90" s="45">
        <f>SUM(O83:O89)</f>
        <v>0</v>
      </c>
      <c r="P90" s="156"/>
      <c r="Q90" s="160"/>
      <c r="R90" s="160"/>
      <c r="S90" s="160"/>
      <c r="T90" s="160"/>
      <c r="U90" s="160"/>
      <c r="W90" s="33"/>
      <c r="X90" s="34"/>
    </row>
    <row r="91" spans="1:24" s="31" customFormat="1" ht="21.75" customHeight="1">
      <c r="A91" s="26"/>
      <c r="B91" s="357"/>
      <c r="C91" s="356" t="s">
        <v>27</v>
      </c>
      <c r="D91" s="273" t="s">
        <v>209</v>
      </c>
      <c r="E91" s="276" t="s">
        <v>210</v>
      </c>
      <c r="F91" s="277"/>
      <c r="G91" s="278"/>
      <c r="H91" s="385" t="s">
        <v>419</v>
      </c>
      <c r="I91" s="385" t="s">
        <v>420</v>
      </c>
      <c r="J91" s="385" t="s">
        <v>16</v>
      </c>
      <c r="K91" s="385" t="s">
        <v>397</v>
      </c>
      <c r="L91" s="17">
        <v>59.838200000000001</v>
      </c>
      <c r="M91" s="54">
        <v>201</v>
      </c>
      <c r="N91" s="211" t="s">
        <v>388</v>
      </c>
      <c r="O91" s="212"/>
      <c r="P91" s="158" t="s">
        <v>323</v>
      </c>
      <c r="Q91" s="158" t="s">
        <v>324</v>
      </c>
      <c r="R91" s="231" t="s">
        <v>325</v>
      </c>
      <c r="S91" s="158" t="s">
        <v>53</v>
      </c>
      <c r="T91" s="158" t="s">
        <v>33</v>
      </c>
      <c r="U91" s="158" t="s">
        <v>16</v>
      </c>
      <c r="W91" s="33"/>
      <c r="X91" s="34"/>
    </row>
    <row r="92" spans="1:24" s="31" customFormat="1" ht="21.75" customHeight="1">
      <c r="A92" s="26"/>
      <c r="B92" s="357"/>
      <c r="C92" s="357"/>
      <c r="D92" s="274"/>
      <c r="E92" s="279"/>
      <c r="F92" s="280"/>
      <c r="G92" s="281"/>
      <c r="H92" s="386"/>
      <c r="I92" s="386"/>
      <c r="J92" s="386"/>
      <c r="K92" s="386"/>
      <c r="L92" s="17">
        <v>59.974899999999998</v>
      </c>
      <c r="M92" s="54">
        <v>101</v>
      </c>
      <c r="N92" s="213"/>
      <c r="O92" s="214"/>
      <c r="P92" s="159"/>
      <c r="Q92" s="159"/>
      <c r="R92" s="159"/>
      <c r="S92" s="159"/>
      <c r="T92" s="159"/>
      <c r="U92" s="159"/>
      <c r="W92" s="33"/>
      <c r="X92" s="34"/>
    </row>
    <row r="93" spans="1:24" s="31" customFormat="1" ht="21.75" customHeight="1">
      <c r="A93" s="26"/>
      <c r="B93" s="357"/>
      <c r="C93" s="357"/>
      <c r="D93" s="274"/>
      <c r="E93" s="279"/>
      <c r="F93" s="280"/>
      <c r="G93" s="281"/>
      <c r="H93" s="386"/>
      <c r="I93" s="386"/>
      <c r="J93" s="386"/>
      <c r="K93" s="386"/>
      <c r="L93" s="17">
        <v>84.844200000000001</v>
      </c>
      <c r="M93" s="54">
        <v>552</v>
      </c>
      <c r="N93" s="213"/>
      <c r="O93" s="214"/>
      <c r="P93" s="159"/>
      <c r="Q93" s="159"/>
      <c r="R93" s="159"/>
      <c r="S93" s="159"/>
      <c r="T93" s="159"/>
      <c r="U93" s="159"/>
      <c r="W93" s="33"/>
      <c r="X93" s="34"/>
    </row>
    <row r="94" spans="1:24" s="31" customFormat="1" ht="21.75" customHeight="1">
      <c r="A94" s="26"/>
      <c r="B94" s="357"/>
      <c r="C94" s="357"/>
      <c r="D94" s="274"/>
      <c r="E94" s="279"/>
      <c r="F94" s="280"/>
      <c r="G94" s="281"/>
      <c r="H94" s="386"/>
      <c r="I94" s="386"/>
      <c r="J94" s="386"/>
      <c r="K94" s="386"/>
      <c r="L94" s="17">
        <v>84.879499999999993</v>
      </c>
      <c r="M94" s="54">
        <v>222</v>
      </c>
      <c r="N94" s="213"/>
      <c r="O94" s="214"/>
      <c r="P94" s="159"/>
      <c r="Q94" s="159"/>
      <c r="R94" s="159"/>
      <c r="S94" s="159"/>
      <c r="T94" s="159"/>
      <c r="U94" s="159"/>
      <c r="W94" s="33"/>
      <c r="X94" s="34"/>
    </row>
    <row r="95" spans="1:24" s="31" customFormat="1" ht="21.75" customHeight="1">
      <c r="A95" s="26"/>
      <c r="B95" s="357"/>
      <c r="C95" s="357"/>
      <c r="D95" s="274"/>
      <c r="E95" s="279"/>
      <c r="F95" s="280"/>
      <c r="G95" s="281"/>
      <c r="H95" s="386"/>
      <c r="I95" s="386"/>
      <c r="J95" s="386"/>
      <c r="K95" s="386"/>
      <c r="L95" s="17">
        <v>84.754400000000004</v>
      </c>
      <c r="M95" s="54">
        <v>149</v>
      </c>
      <c r="N95" s="213"/>
      <c r="O95" s="214"/>
      <c r="P95" s="159"/>
      <c r="Q95" s="159"/>
      <c r="R95" s="159"/>
      <c r="S95" s="159"/>
      <c r="T95" s="159"/>
      <c r="U95" s="159"/>
      <c r="W95" s="33"/>
      <c r="X95" s="34"/>
    </row>
    <row r="96" spans="1:24" s="31" customFormat="1" ht="21.75" customHeight="1">
      <c r="A96" s="26"/>
      <c r="B96" s="357"/>
      <c r="C96" s="357"/>
      <c r="D96" s="274"/>
      <c r="E96" s="279"/>
      <c r="F96" s="280"/>
      <c r="G96" s="281"/>
      <c r="H96" s="386"/>
      <c r="I96" s="386"/>
      <c r="J96" s="386"/>
      <c r="K96" s="386"/>
      <c r="L96" s="17">
        <v>84.806200000000004</v>
      </c>
      <c r="M96" s="54">
        <v>22</v>
      </c>
      <c r="N96" s="213"/>
      <c r="O96" s="214"/>
      <c r="P96" s="159"/>
      <c r="Q96" s="159"/>
      <c r="R96" s="159"/>
      <c r="S96" s="159"/>
      <c r="T96" s="159"/>
      <c r="U96" s="159"/>
      <c r="W96" s="33"/>
      <c r="X96" s="34"/>
    </row>
    <row r="97" spans="1:24" s="31" customFormat="1" ht="21.75" customHeight="1">
      <c r="A97" s="26"/>
      <c r="B97" s="357"/>
      <c r="C97" s="357"/>
      <c r="D97" s="274"/>
      <c r="E97" s="279"/>
      <c r="F97" s="280"/>
      <c r="G97" s="281"/>
      <c r="H97" s="386"/>
      <c r="I97" s="386"/>
      <c r="J97" s="386"/>
      <c r="K97" s="386"/>
      <c r="L97" s="17">
        <v>84.746200000000002</v>
      </c>
      <c r="M97" s="54">
        <v>49</v>
      </c>
      <c r="N97" s="213"/>
      <c r="O97" s="214"/>
      <c r="P97" s="159"/>
      <c r="Q97" s="159"/>
      <c r="R97" s="159"/>
      <c r="S97" s="159"/>
      <c r="T97" s="159"/>
      <c r="U97" s="159"/>
      <c r="W97" s="33"/>
      <c r="X97" s="34"/>
    </row>
    <row r="98" spans="1:24" s="31" customFormat="1" ht="21.75" customHeight="1">
      <c r="A98" s="26"/>
      <c r="B98" s="357"/>
      <c r="C98" s="357"/>
      <c r="D98" s="274"/>
      <c r="E98" s="279"/>
      <c r="F98" s="280"/>
      <c r="G98" s="281"/>
      <c r="H98" s="386"/>
      <c r="I98" s="386"/>
      <c r="J98" s="386"/>
      <c r="K98" s="386"/>
      <c r="L98" s="17">
        <v>101.74420000000001</v>
      </c>
      <c r="M98" s="54">
        <v>146</v>
      </c>
      <c r="N98" s="213"/>
      <c r="O98" s="214"/>
      <c r="P98" s="159"/>
      <c r="Q98" s="159"/>
      <c r="R98" s="159"/>
      <c r="S98" s="159"/>
      <c r="T98" s="159"/>
      <c r="U98" s="159"/>
      <c r="W98" s="33"/>
      <c r="X98" s="34"/>
    </row>
    <row r="99" spans="1:24" s="31" customFormat="1" ht="21.75" customHeight="1">
      <c r="A99" s="26"/>
      <c r="B99" s="357"/>
      <c r="C99" s="357"/>
      <c r="D99" s="274"/>
      <c r="E99" s="279"/>
      <c r="F99" s="280"/>
      <c r="G99" s="281"/>
      <c r="H99" s="386"/>
      <c r="I99" s="386"/>
      <c r="J99" s="386"/>
      <c r="K99" s="386"/>
      <c r="L99" s="17">
        <v>101.4761</v>
      </c>
      <c r="M99" s="54">
        <v>148</v>
      </c>
      <c r="N99" s="215"/>
      <c r="O99" s="216"/>
      <c r="P99" s="159"/>
      <c r="Q99" s="159"/>
      <c r="R99" s="159"/>
      <c r="S99" s="159"/>
      <c r="T99" s="159"/>
      <c r="U99" s="159"/>
      <c r="W99" s="33"/>
      <c r="X99" s="34"/>
    </row>
    <row r="100" spans="1:24" s="31" customFormat="1" ht="21.75" customHeight="1">
      <c r="A100" s="26"/>
      <c r="B100" s="357"/>
      <c r="C100" s="368"/>
      <c r="D100" s="275"/>
      <c r="E100" s="282"/>
      <c r="F100" s="283"/>
      <c r="G100" s="284"/>
      <c r="H100" s="265" t="s">
        <v>398</v>
      </c>
      <c r="I100" s="266"/>
      <c r="J100" s="266"/>
      <c r="K100" s="266"/>
      <c r="L100" s="267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60"/>
      <c r="Q100" s="160"/>
      <c r="R100" s="160"/>
      <c r="S100" s="160"/>
      <c r="T100" s="160"/>
      <c r="U100" s="160"/>
      <c r="W100" s="33"/>
      <c r="X100" s="34"/>
    </row>
    <row r="101" spans="1:24" s="31" customFormat="1" ht="21.75" customHeight="1">
      <c r="A101" s="26"/>
      <c r="B101" s="357"/>
      <c r="C101" s="356" t="s">
        <v>27</v>
      </c>
      <c r="D101" s="273" t="s">
        <v>209</v>
      </c>
      <c r="E101" s="276" t="s">
        <v>211</v>
      </c>
      <c r="F101" s="277"/>
      <c r="G101" s="278"/>
      <c r="H101" s="385" t="s">
        <v>419</v>
      </c>
      <c r="I101" s="385" t="s">
        <v>420</v>
      </c>
      <c r="J101" s="385" t="s">
        <v>16</v>
      </c>
      <c r="K101" s="385" t="s">
        <v>397</v>
      </c>
      <c r="L101" s="17">
        <v>59.838200000000001</v>
      </c>
      <c r="M101" s="54">
        <v>195</v>
      </c>
      <c r="N101" s="211" t="s">
        <v>512</v>
      </c>
      <c r="O101" s="212"/>
      <c r="P101" s="158" t="s">
        <v>323</v>
      </c>
      <c r="Q101" s="158" t="s">
        <v>324</v>
      </c>
      <c r="R101" s="231" t="s">
        <v>325</v>
      </c>
      <c r="S101" s="158" t="s">
        <v>53</v>
      </c>
      <c r="T101" s="158" t="s">
        <v>33</v>
      </c>
      <c r="U101" s="158" t="s">
        <v>16</v>
      </c>
      <c r="W101" s="33"/>
      <c r="X101" s="34"/>
    </row>
    <row r="102" spans="1:24" s="31" customFormat="1" ht="21.75" customHeight="1">
      <c r="A102" s="26"/>
      <c r="B102" s="357"/>
      <c r="C102" s="357"/>
      <c r="D102" s="274"/>
      <c r="E102" s="279"/>
      <c r="F102" s="280"/>
      <c r="G102" s="281"/>
      <c r="H102" s="386"/>
      <c r="I102" s="386"/>
      <c r="J102" s="386"/>
      <c r="K102" s="386"/>
      <c r="L102" s="17">
        <v>59.974899999999998</v>
      </c>
      <c r="M102" s="54">
        <v>169</v>
      </c>
      <c r="N102" s="213"/>
      <c r="O102" s="214"/>
      <c r="P102" s="159"/>
      <c r="Q102" s="159"/>
      <c r="R102" s="159"/>
      <c r="S102" s="159"/>
      <c r="T102" s="159"/>
      <c r="U102" s="159"/>
      <c r="W102" s="33"/>
      <c r="X102" s="34"/>
    </row>
    <row r="103" spans="1:24" s="31" customFormat="1" ht="21.75" customHeight="1">
      <c r="A103" s="26"/>
      <c r="B103" s="357"/>
      <c r="C103" s="357"/>
      <c r="D103" s="274"/>
      <c r="E103" s="279"/>
      <c r="F103" s="280"/>
      <c r="G103" s="281"/>
      <c r="H103" s="386"/>
      <c r="I103" s="386"/>
      <c r="J103" s="386"/>
      <c r="K103" s="386"/>
      <c r="L103" s="17">
        <v>84.844200000000001</v>
      </c>
      <c r="M103" s="54">
        <v>539</v>
      </c>
      <c r="N103" s="213"/>
      <c r="O103" s="214"/>
      <c r="P103" s="159"/>
      <c r="Q103" s="159"/>
      <c r="R103" s="159"/>
      <c r="S103" s="159"/>
      <c r="T103" s="159"/>
      <c r="U103" s="159"/>
      <c r="W103" s="33"/>
      <c r="X103" s="34"/>
    </row>
    <row r="104" spans="1:24" s="31" customFormat="1" ht="21.75" customHeight="1">
      <c r="A104" s="26"/>
      <c r="B104" s="357"/>
      <c r="C104" s="357"/>
      <c r="D104" s="274"/>
      <c r="E104" s="279"/>
      <c r="F104" s="280"/>
      <c r="G104" s="281"/>
      <c r="H104" s="386"/>
      <c r="I104" s="386"/>
      <c r="J104" s="386"/>
      <c r="K104" s="386"/>
      <c r="L104" s="17">
        <v>84.879499999999993</v>
      </c>
      <c r="M104" s="54">
        <v>112</v>
      </c>
      <c r="N104" s="213"/>
      <c r="O104" s="214"/>
      <c r="P104" s="159"/>
      <c r="Q104" s="159"/>
      <c r="R104" s="159"/>
      <c r="S104" s="159"/>
      <c r="T104" s="159"/>
      <c r="U104" s="159"/>
      <c r="W104" s="33"/>
      <c r="X104" s="34"/>
    </row>
    <row r="105" spans="1:24" s="31" customFormat="1" ht="21.75" customHeight="1">
      <c r="A105" s="26"/>
      <c r="B105" s="357"/>
      <c r="C105" s="357"/>
      <c r="D105" s="274"/>
      <c r="E105" s="279"/>
      <c r="F105" s="280"/>
      <c r="G105" s="281"/>
      <c r="H105" s="386"/>
      <c r="I105" s="386"/>
      <c r="J105" s="386"/>
      <c r="K105" s="386"/>
      <c r="L105" s="17">
        <v>84.754400000000004</v>
      </c>
      <c r="M105" s="54">
        <v>46</v>
      </c>
      <c r="N105" s="213"/>
      <c r="O105" s="214"/>
      <c r="P105" s="159"/>
      <c r="Q105" s="159"/>
      <c r="R105" s="159"/>
      <c r="S105" s="159"/>
      <c r="T105" s="159"/>
      <c r="U105" s="159"/>
      <c r="W105" s="33"/>
      <c r="X105" s="34"/>
    </row>
    <row r="106" spans="1:24" s="31" customFormat="1" ht="21.75" customHeight="1">
      <c r="A106" s="26"/>
      <c r="B106" s="357"/>
      <c r="C106" s="357"/>
      <c r="D106" s="274"/>
      <c r="E106" s="279"/>
      <c r="F106" s="280"/>
      <c r="G106" s="281"/>
      <c r="H106" s="386"/>
      <c r="I106" s="386"/>
      <c r="J106" s="386"/>
      <c r="K106" s="386"/>
      <c r="L106" s="17">
        <v>84.806200000000004</v>
      </c>
      <c r="M106" s="54">
        <v>14</v>
      </c>
      <c r="N106" s="213"/>
      <c r="O106" s="214"/>
      <c r="P106" s="159"/>
      <c r="Q106" s="159"/>
      <c r="R106" s="159"/>
      <c r="S106" s="159"/>
      <c r="T106" s="159"/>
      <c r="U106" s="159"/>
      <c r="W106" s="33"/>
      <c r="X106" s="34"/>
    </row>
    <row r="107" spans="1:24" s="31" customFormat="1" ht="21.75" customHeight="1">
      <c r="A107" s="26"/>
      <c r="B107" s="357"/>
      <c r="C107" s="357"/>
      <c r="D107" s="274"/>
      <c r="E107" s="279"/>
      <c r="F107" s="280"/>
      <c r="G107" s="281"/>
      <c r="H107" s="386"/>
      <c r="I107" s="386"/>
      <c r="J107" s="386"/>
      <c r="K107" s="386"/>
      <c r="L107" s="17">
        <v>84.746200000000002</v>
      </c>
      <c r="M107" s="54">
        <v>36</v>
      </c>
      <c r="N107" s="213"/>
      <c r="O107" s="214"/>
      <c r="P107" s="159"/>
      <c r="Q107" s="159"/>
      <c r="R107" s="159"/>
      <c r="S107" s="159"/>
      <c r="T107" s="159"/>
      <c r="U107" s="159"/>
      <c r="W107" s="33"/>
      <c r="X107" s="34"/>
    </row>
    <row r="108" spans="1:24" s="31" customFormat="1" ht="21.75" customHeight="1">
      <c r="A108" s="26"/>
      <c r="B108" s="357"/>
      <c r="C108" s="357"/>
      <c r="D108" s="274"/>
      <c r="E108" s="279"/>
      <c r="F108" s="280"/>
      <c r="G108" s="281"/>
      <c r="H108" s="386"/>
      <c r="I108" s="386"/>
      <c r="J108" s="386"/>
      <c r="K108" s="386"/>
      <c r="L108" s="17">
        <v>101.74420000000001</v>
      </c>
      <c r="M108" s="54">
        <v>183</v>
      </c>
      <c r="N108" s="213"/>
      <c r="O108" s="214"/>
      <c r="P108" s="159"/>
      <c r="Q108" s="159"/>
      <c r="R108" s="159"/>
      <c r="S108" s="159"/>
      <c r="T108" s="159"/>
      <c r="U108" s="159"/>
      <c r="W108" s="33"/>
      <c r="X108" s="34"/>
    </row>
    <row r="109" spans="1:24" s="31" customFormat="1" ht="21.75" customHeight="1">
      <c r="A109" s="26"/>
      <c r="B109" s="357"/>
      <c r="C109" s="357"/>
      <c r="D109" s="274"/>
      <c r="E109" s="279"/>
      <c r="F109" s="280"/>
      <c r="G109" s="281"/>
      <c r="H109" s="386"/>
      <c r="I109" s="386"/>
      <c r="J109" s="386"/>
      <c r="K109" s="386"/>
      <c r="L109" s="17">
        <v>101.4761</v>
      </c>
      <c r="M109" s="54">
        <v>110</v>
      </c>
      <c r="N109" s="215"/>
      <c r="O109" s="216"/>
      <c r="P109" s="159"/>
      <c r="Q109" s="159"/>
      <c r="R109" s="159"/>
      <c r="S109" s="159"/>
      <c r="T109" s="159"/>
      <c r="U109" s="159"/>
      <c r="W109" s="33"/>
      <c r="X109" s="34"/>
    </row>
    <row r="110" spans="1:24" s="31" customFormat="1" ht="21.75" customHeight="1">
      <c r="A110" s="26"/>
      <c r="B110" s="357"/>
      <c r="C110" s="368"/>
      <c r="D110" s="275"/>
      <c r="E110" s="282"/>
      <c r="F110" s="283"/>
      <c r="G110" s="284"/>
      <c r="H110" s="265" t="s">
        <v>398</v>
      </c>
      <c r="I110" s="266"/>
      <c r="J110" s="266"/>
      <c r="K110" s="266"/>
      <c r="L110" s="267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60"/>
      <c r="Q110" s="160"/>
      <c r="R110" s="160"/>
      <c r="S110" s="160"/>
      <c r="T110" s="160"/>
      <c r="U110" s="160"/>
      <c r="W110" s="33"/>
      <c r="X110" s="34"/>
    </row>
    <row r="111" spans="1:24" s="31" customFormat="1" ht="21.75" customHeight="1">
      <c r="A111" s="26"/>
      <c r="B111" s="357"/>
      <c r="C111" s="356" t="s">
        <v>27</v>
      </c>
      <c r="D111" s="273" t="s">
        <v>212</v>
      </c>
      <c r="E111" s="276" t="s">
        <v>213</v>
      </c>
      <c r="F111" s="277"/>
      <c r="G111" s="278"/>
      <c r="H111" s="385" t="s">
        <v>421</v>
      </c>
      <c r="I111" s="385" t="s">
        <v>422</v>
      </c>
      <c r="J111" s="385" t="s">
        <v>16</v>
      </c>
      <c r="K111" s="385" t="s">
        <v>397</v>
      </c>
      <c r="L111" s="17">
        <v>84.999300000000005</v>
      </c>
      <c r="M111" s="54">
        <v>375</v>
      </c>
      <c r="N111" s="54">
        <v>136</v>
      </c>
      <c r="O111" s="54">
        <v>136</v>
      </c>
      <c r="P111" s="158" t="s">
        <v>326</v>
      </c>
      <c r="Q111" s="158" t="s">
        <v>327</v>
      </c>
      <c r="R111" s="231" t="s">
        <v>328</v>
      </c>
      <c r="S111" s="158" t="s">
        <v>53</v>
      </c>
      <c r="T111" s="158" t="s">
        <v>33</v>
      </c>
      <c r="U111" s="158" t="s">
        <v>16</v>
      </c>
      <c r="W111" s="33"/>
      <c r="X111" s="34"/>
    </row>
    <row r="112" spans="1:24" s="31" customFormat="1" ht="21.75" customHeight="1">
      <c r="A112" s="26"/>
      <c r="B112" s="357"/>
      <c r="C112" s="357"/>
      <c r="D112" s="274"/>
      <c r="E112" s="279"/>
      <c r="F112" s="280"/>
      <c r="G112" s="281"/>
      <c r="H112" s="386"/>
      <c r="I112" s="386"/>
      <c r="J112" s="386"/>
      <c r="K112" s="386"/>
      <c r="L112" s="17">
        <v>84.991900000000001</v>
      </c>
      <c r="M112" s="54">
        <v>114</v>
      </c>
      <c r="N112" s="54">
        <v>16</v>
      </c>
      <c r="O112" s="54">
        <v>16</v>
      </c>
      <c r="P112" s="159"/>
      <c r="Q112" s="159"/>
      <c r="R112" s="159"/>
      <c r="S112" s="159"/>
      <c r="T112" s="159"/>
      <c r="U112" s="159"/>
      <c r="W112" s="33"/>
      <c r="X112" s="34"/>
    </row>
    <row r="113" spans="1:24" s="31" customFormat="1" ht="21.75" customHeight="1">
      <c r="A113" s="26"/>
      <c r="B113" s="357"/>
      <c r="C113" s="357"/>
      <c r="D113" s="274"/>
      <c r="E113" s="279"/>
      <c r="F113" s="280"/>
      <c r="G113" s="281"/>
      <c r="H113" s="386"/>
      <c r="I113" s="386"/>
      <c r="J113" s="386"/>
      <c r="K113" s="386"/>
      <c r="L113" s="17">
        <v>84.994200000000006</v>
      </c>
      <c r="M113" s="54">
        <v>54</v>
      </c>
      <c r="N113" s="54">
        <v>17</v>
      </c>
      <c r="O113" s="54">
        <v>17</v>
      </c>
      <c r="P113" s="159"/>
      <c r="Q113" s="159"/>
      <c r="R113" s="159"/>
      <c r="S113" s="159"/>
      <c r="T113" s="159"/>
      <c r="U113" s="159"/>
      <c r="W113" s="33"/>
      <c r="X113" s="34"/>
    </row>
    <row r="114" spans="1:24" s="31" customFormat="1" ht="21.75" customHeight="1">
      <c r="A114" s="26"/>
      <c r="B114" s="357"/>
      <c r="C114" s="357"/>
      <c r="D114" s="274"/>
      <c r="E114" s="279"/>
      <c r="F114" s="280"/>
      <c r="G114" s="281"/>
      <c r="H114" s="387"/>
      <c r="I114" s="387"/>
      <c r="J114" s="387"/>
      <c r="K114" s="387"/>
      <c r="L114" s="17">
        <v>84.999300000000005</v>
      </c>
      <c r="M114" s="54">
        <v>4</v>
      </c>
      <c r="N114" s="54">
        <v>0</v>
      </c>
      <c r="O114" s="54">
        <v>0</v>
      </c>
      <c r="P114" s="159"/>
      <c r="Q114" s="159"/>
      <c r="R114" s="159"/>
      <c r="S114" s="159"/>
      <c r="T114" s="159"/>
      <c r="U114" s="159"/>
      <c r="W114" s="33"/>
      <c r="X114" s="34"/>
    </row>
    <row r="115" spans="1:24" s="31" customFormat="1" ht="21.75" customHeight="1">
      <c r="A115" s="26"/>
      <c r="B115" s="357"/>
      <c r="C115" s="368"/>
      <c r="D115" s="275"/>
      <c r="E115" s="282"/>
      <c r="F115" s="283"/>
      <c r="G115" s="284"/>
      <c r="H115" s="355" t="s">
        <v>398</v>
      </c>
      <c r="I115" s="355"/>
      <c r="J115" s="355"/>
      <c r="K115" s="355"/>
      <c r="L115" s="355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60"/>
      <c r="Q115" s="160"/>
      <c r="R115" s="160"/>
      <c r="S115" s="160"/>
      <c r="T115" s="160"/>
      <c r="U115" s="160"/>
      <c r="W115" s="33"/>
      <c r="X115" s="34"/>
    </row>
    <row r="116" spans="1:24" s="31" customFormat="1" ht="21.75" customHeight="1">
      <c r="A116" s="26"/>
      <c r="B116" s="357"/>
      <c r="C116" s="356" t="s">
        <v>26</v>
      </c>
      <c r="D116" s="273" t="s">
        <v>236</v>
      </c>
      <c r="E116" s="276" t="s">
        <v>237</v>
      </c>
      <c r="F116" s="277"/>
      <c r="G116" s="278"/>
      <c r="H116" s="385" t="s">
        <v>423</v>
      </c>
      <c r="I116" s="385" t="s">
        <v>424</v>
      </c>
      <c r="J116" s="385" t="s">
        <v>28</v>
      </c>
      <c r="K116" s="385" t="s">
        <v>402</v>
      </c>
      <c r="L116" s="17">
        <v>84.982600000000005</v>
      </c>
      <c r="M116" s="54">
        <v>337</v>
      </c>
      <c r="N116" s="211" t="s">
        <v>388</v>
      </c>
      <c r="O116" s="212"/>
      <c r="P116" s="158" t="s">
        <v>329</v>
      </c>
      <c r="Q116" s="158" t="s">
        <v>332</v>
      </c>
      <c r="R116" s="230" t="s">
        <v>325</v>
      </c>
      <c r="S116" s="158" t="s">
        <v>56</v>
      </c>
      <c r="T116" s="158" t="s">
        <v>33</v>
      </c>
      <c r="U116" s="158" t="s">
        <v>28</v>
      </c>
      <c r="W116" s="33"/>
      <c r="X116" s="34"/>
    </row>
    <row r="117" spans="1:24" s="31" customFormat="1" ht="21.75" customHeight="1">
      <c r="A117" s="26"/>
      <c r="B117" s="357"/>
      <c r="C117" s="357"/>
      <c r="D117" s="274"/>
      <c r="E117" s="279"/>
      <c r="F117" s="280"/>
      <c r="G117" s="281"/>
      <c r="H117" s="386"/>
      <c r="I117" s="386"/>
      <c r="J117" s="386"/>
      <c r="K117" s="386"/>
      <c r="L117" s="17">
        <v>84.634799999999998</v>
      </c>
      <c r="M117" s="54">
        <v>163</v>
      </c>
      <c r="N117" s="213"/>
      <c r="O117" s="214"/>
      <c r="P117" s="159"/>
      <c r="Q117" s="159"/>
      <c r="R117" s="159"/>
      <c r="S117" s="159"/>
      <c r="T117" s="159"/>
      <c r="U117" s="159"/>
      <c r="W117" s="33"/>
      <c r="X117" s="34"/>
    </row>
    <row r="118" spans="1:24" s="31" customFormat="1" ht="21.75" customHeight="1">
      <c r="A118" s="26"/>
      <c r="B118" s="357"/>
      <c r="C118" s="357"/>
      <c r="D118" s="274"/>
      <c r="E118" s="279"/>
      <c r="F118" s="280"/>
      <c r="G118" s="281"/>
      <c r="H118" s="386"/>
      <c r="I118" s="386"/>
      <c r="J118" s="386"/>
      <c r="K118" s="386"/>
      <c r="L118" s="17">
        <v>101.8937</v>
      </c>
      <c r="M118" s="54">
        <v>178</v>
      </c>
      <c r="N118" s="215"/>
      <c r="O118" s="216"/>
      <c r="P118" s="159"/>
      <c r="Q118" s="159"/>
      <c r="R118" s="159"/>
      <c r="S118" s="159"/>
      <c r="T118" s="159"/>
      <c r="U118" s="159"/>
      <c r="W118" s="33"/>
      <c r="X118" s="34"/>
    </row>
    <row r="119" spans="1:24" s="31" customFormat="1" ht="21.75" customHeight="1">
      <c r="A119" s="26"/>
      <c r="B119" s="357"/>
      <c r="C119" s="368"/>
      <c r="D119" s="275"/>
      <c r="E119" s="282"/>
      <c r="F119" s="283"/>
      <c r="G119" s="284"/>
      <c r="H119" s="355" t="s">
        <v>398</v>
      </c>
      <c r="I119" s="355"/>
      <c r="J119" s="355"/>
      <c r="K119" s="355"/>
      <c r="L119" s="355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60"/>
      <c r="Q119" s="160"/>
      <c r="R119" s="160"/>
      <c r="S119" s="160"/>
      <c r="T119" s="160"/>
      <c r="U119" s="160"/>
      <c r="W119" s="33"/>
      <c r="X119" s="34"/>
    </row>
    <row r="120" spans="1:24" s="31" customFormat="1" ht="21.75" customHeight="1">
      <c r="A120" s="26"/>
      <c r="B120" s="357"/>
      <c r="C120" s="356" t="s">
        <v>27</v>
      </c>
      <c r="D120" s="273" t="s">
        <v>244</v>
      </c>
      <c r="E120" s="309" t="s">
        <v>245</v>
      </c>
      <c r="F120" s="309"/>
      <c r="G120" s="369"/>
      <c r="H120" s="488" t="s">
        <v>399</v>
      </c>
      <c r="I120" s="321" t="s">
        <v>425</v>
      </c>
      <c r="J120" s="321" t="s">
        <v>16</v>
      </c>
      <c r="K120" s="321" t="s">
        <v>397</v>
      </c>
      <c r="L120" s="19">
        <v>75.732799999999997</v>
      </c>
      <c r="M120" s="43">
        <v>294</v>
      </c>
      <c r="N120" s="217" t="s">
        <v>388</v>
      </c>
      <c r="O120" s="218"/>
      <c r="P120" s="158" t="s">
        <v>330</v>
      </c>
      <c r="Q120" s="158" t="s">
        <v>333</v>
      </c>
      <c r="R120" s="230" t="s">
        <v>318</v>
      </c>
      <c r="S120" s="158" t="s">
        <v>53</v>
      </c>
      <c r="T120" s="158" t="s">
        <v>42</v>
      </c>
      <c r="U120" s="158" t="s">
        <v>16</v>
      </c>
    </row>
    <row r="121" spans="1:24" s="31" customFormat="1" ht="21.75" customHeight="1">
      <c r="A121" s="26"/>
      <c r="B121" s="357"/>
      <c r="C121" s="357"/>
      <c r="D121" s="274"/>
      <c r="E121" s="309"/>
      <c r="F121" s="309"/>
      <c r="G121" s="369"/>
      <c r="H121" s="488"/>
      <c r="I121" s="321"/>
      <c r="J121" s="321"/>
      <c r="K121" s="321"/>
      <c r="L121" s="19">
        <v>80.741200000000006</v>
      </c>
      <c r="M121" s="43">
        <v>208</v>
      </c>
      <c r="N121" s="219"/>
      <c r="O121" s="220"/>
      <c r="P121" s="159"/>
      <c r="Q121" s="159"/>
      <c r="R121" s="159"/>
      <c r="S121" s="159"/>
      <c r="T121" s="159"/>
      <c r="U121" s="159"/>
    </row>
    <row r="122" spans="1:24" s="31" customFormat="1" ht="21.75" customHeight="1">
      <c r="A122" s="26"/>
      <c r="B122" s="357"/>
      <c r="C122" s="357"/>
      <c r="D122" s="274"/>
      <c r="E122" s="309"/>
      <c r="F122" s="309"/>
      <c r="G122" s="369"/>
      <c r="H122" s="488"/>
      <c r="I122" s="321"/>
      <c r="J122" s="321"/>
      <c r="K122" s="321"/>
      <c r="L122" s="19">
        <v>84.923900000000003</v>
      </c>
      <c r="M122" s="43">
        <v>619</v>
      </c>
      <c r="N122" s="219"/>
      <c r="O122" s="220"/>
      <c r="P122" s="159"/>
      <c r="Q122" s="159"/>
      <c r="R122" s="159"/>
      <c r="S122" s="159"/>
      <c r="T122" s="159"/>
      <c r="U122" s="159"/>
    </row>
    <row r="123" spans="1:24" s="31" customFormat="1" ht="21.75" customHeight="1">
      <c r="A123" s="26"/>
      <c r="B123" s="357"/>
      <c r="C123" s="357"/>
      <c r="D123" s="274"/>
      <c r="E123" s="309"/>
      <c r="F123" s="309"/>
      <c r="G123" s="369"/>
      <c r="H123" s="488"/>
      <c r="I123" s="321"/>
      <c r="J123" s="321"/>
      <c r="K123" s="321"/>
      <c r="L123" s="19">
        <v>107.4143</v>
      </c>
      <c r="M123" s="43">
        <v>272</v>
      </c>
      <c r="N123" s="219"/>
      <c r="O123" s="220"/>
      <c r="P123" s="159"/>
      <c r="Q123" s="159"/>
      <c r="R123" s="159"/>
      <c r="S123" s="159"/>
      <c r="T123" s="159"/>
      <c r="U123" s="159"/>
    </row>
    <row r="124" spans="1:24" s="31" customFormat="1" ht="21.75" customHeight="1">
      <c r="A124" s="26"/>
      <c r="B124" s="357"/>
      <c r="C124" s="357"/>
      <c r="D124" s="274"/>
      <c r="E124" s="309"/>
      <c r="F124" s="309"/>
      <c r="G124" s="369"/>
      <c r="H124" s="488"/>
      <c r="I124" s="321"/>
      <c r="J124" s="321"/>
      <c r="K124" s="321"/>
      <c r="L124" s="19">
        <v>114.78579999999999</v>
      </c>
      <c r="M124" s="43">
        <v>62</v>
      </c>
      <c r="N124" s="221"/>
      <c r="O124" s="222"/>
      <c r="P124" s="159"/>
      <c r="Q124" s="159"/>
      <c r="R124" s="159"/>
      <c r="S124" s="159"/>
      <c r="T124" s="159"/>
      <c r="U124" s="159"/>
    </row>
    <row r="125" spans="1:24" s="31" customFormat="1" ht="21.75" customHeight="1">
      <c r="A125" s="26"/>
      <c r="B125" s="357"/>
      <c r="C125" s="368"/>
      <c r="D125" s="275"/>
      <c r="E125" s="309"/>
      <c r="F125" s="309"/>
      <c r="G125" s="309"/>
      <c r="H125" s="457" t="s">
        <v>398</v>
      </c>
      <c r="I125" s="457"/>
      <c r="J125" s="457"/>
      <c r="K125" s="457"/>
      <c r="L125" s="457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60"/>
      <c r="Q125" s="160"/>
      <c r="R125" s="160"/>
      <c r="S125" s="160"/>
      <c r="T125" s="160"/>
      <c r="U125" s="160"/>
    </row>
    <row r="126" spans="1:24" s="31" customFormat="1" ht="21.75" customHeight="1">
      <c r="A126" s="26"/>
      <c r="B126" s="357"/>
      <c r="C126" s="356" t="s">
        <v>26</v>
      </c>
      <c r="D126" s="510" t="s">
        <v>270</v>
      </c>
      <c r="E126" s="459" t="s">
        <v>505</v>
      </c>
      <c r="F126" s="460"/>
      <c r="G126" s="461"/>
      <c r="H126" s="385" t="s">
        <v>503</v>
      </c>
      <c r="I126" s="385" t="s">
        <v>504</v>
      </c>
      <c r="J126" s="385" t="s">
        <v>16</v>
      </c>
      <c r="K126" s="385" t="s">
        <v>397</v>
      </c>
      <c r="L126" s="140">
        <v>84.513000000000005</v>
      </c>
      <c r="M126" s="144">
        <v>432</v>
      </c>
      <c r="N126" s="217" t="s">
        <v>388</v>
      </c>
      <c r="O126" s="516"/>
      <c r="P126" s="521" t="s">
        <v>506</v>
      </c>
      <c r="Q126" s="521" t="s">
        <v>507</v>
      </c>
      <c r="R126" s="524" t="s">
        <v>335</v>
      </c>
      <c r="S126" s="158" t="s">
        <v>53</v>
      </c>
      <c r="T126" s="158" t="s">
        <v>33</v>
      </c>
      <c r="U126" s="158" t="s">
        <v>16</v>
      </c>
    </row>
    <row r="127" spans="1:24" s="31" customFormat="1" ht="21.75" customHeight="1">
      <c r="A127" s="26"/>
      <c r="B127" s="357"/>
      <c r="C127" s="357"/>
      <c r="D127" s="511"/>
      <c r="E127" s="462"/>
      <c r="F127" s="463"/>
      <c r="G127" s="464"/>
      <c r="H127" s="386"/>
      <c r="I127" s="386"/>
      <c r="J127" s="386"/>
      <c r="K127" s="386"/>
      <c r="L127" s="140">
        <v>84.890799999999999</v>
      </c>
      <c r="M127" s="144">
        <v>55</v>
      </c>
      <c r="N127" s="517"/>
      <c r="O127" s="518"/>
      <c r="P127" s="522"/>
      <c r="Q127" s="522"/>
      <c r="R127" s="522"/>
      <c r="S127" s="159"/>
      <c r="T127" s="159"/>
      <c r="U127" s="159"/>
    </row>
    <row r="128" spans="1:24" s="31" customFormat="1" ht="21.75" customHeight="1">
      <c r="A128" s="26"/>
      <c r="B128" s="357"/>
      <c r="C128" s="357"/>
      <c r="D128" s="511"/>
      <c r="E128" s="462"/>
      <c r="F128" s="463"/>
      <c r="G128" s="464"/>
      <c r="H128" s="386"/>
      <c r="I128" s="386"/>
      <c r="J128" s="386"/>
      <c r="K128" s="386"/>
      <c r="L128" s="140">
        <v>84.125900000000001</v>
      </c>
      <c r="M128" s="144">
        <v>126</v>
      </c>
      <c r="N128" s="517"/>
      <c r="O128" s="518"/>
      <c r="P128" s="522"/>
      <c r="Q128" s="522"/>
      <c r="R128" s="522"/>
      <c r="S128" s="159"/>
      <c r="T128" s="159"/>
      <c r="U128" s="159"/>
    </row>
    <row r="129" spans="1:24" s="31" customFormat="1" ht="21.75" customHeight="1">
      <c r="A129" s="26"/>
      <c r="B129" s="357"/>
      <c r="C129" s="357"/>
      <c r="D129" s="511"/>
      <c r="E129" s="462"/>
      <c r="F129" s="463"/>
      <c r="G129" s="464"/>
      <c r="H129" s="386"/>
      <c r="I129" s="386"/>
      <c r="J129" s="386"/>
      <c r="K129" s="386"/>
      <c r="L129" s="140">
        <v>127.84950000000001</v>
      </c>
      <c r="M129" s="144">
        <v>378</v>
      </c>
      <c r="N129" s="517"/>
      <c r="O129" s="518"/>
      <c r="P129" s="522"/>
      <c r="Q129" s="522"/>
      <c r="R129" s="522"/>
      <c r="S129" s="159"/>
      <c r="T129" s="159"/>
      <c r="U129" s="159"/>
    </row>
    <row r="130" spans="1:24" s="31" customFormat="1" ht="21.75" customHeight="1">
      <c r="A130" s="26"/>
      <c r="B130" s="357"/>
      <c r="C130" s="357"/>
      <c r="D130" s="511"/>
      <c r="E130" s="462"/>
      <c r="F130" s="463"/>
      <c r="G130" s="464"/>
      <c r="H130" s="386"/>
      <c r="I130" s="386"/>
      <c r="J130" s="386"/>
      <c r="K130" s="386"/>
      <c r="L130" s="140">
        <v>139.47479999999999</v>
      </c>
      <c r="M130" s="144">
        <v>4</v>
      </c>
      <c r="N130" s="517"/>
      <c r="O130" s="518"/>
      <c r="P130" s="522"/>
      <c r="Q130" s="522"/>
      <c r="R130" s="522"/>
      <c r="S130" s="159"/>
      <c r="T130" s="159"/>
      <c r="U130" s="159"/>
    </row>
    <row r="131" spans="1:24" s="31" customFormat="1" ht="21.75" customHeight="1">
      <c r="A131" s="26"/>
      <c r="B131" s="357"/>
      <c r="C131" s="357"/>
      <c r="D131" s="511"/>
      <c r="E131" s="462"/>
      <c r="F131" s="463"/>
      <c r="G131" s="464"/>
      <c r="H131" s="386"/>
      <c r="I131" s="386"/>
      <c r="J131" s="386"/>
      <c r="K131" s="386"/>
      <c r="L131" s="140">
        <v>178.8663</v>
      </c>
      <c r="M131" s="144">
        <v>4</v>
      </c>
      <c r="N131" s="519"/>
      <c r="O131" s="520"/>
      <c r="P131" s="522"/>
      <c r="Q131" s="522"/>
      <c r="R131" s="522"/>
      <c r="S131" s="159"/>
      <c r="T131" s="159"/>
      <c r="U131" s="159"/>
    </row>
    <row r="132" spans="1:24" s="31" customFormat="1" ht="21.75" customHeight="1">
      <c r="A132" s="26"/>
      <c r="B132" s="357"/>
      <c r="C132" s="368"/>
      <c r="D132" s="512"/>
      <c r="E132" s="465"/>
      <c r="F132" s="466"/>
      <c r="G132" s="467"/>
      <c r="H132" s="141"/>
      <c r="I132" s="141"/>
      <c r="J132" s="141"/>
      <c r="K132" s="141"/>
      <c r="L132" s="141"/>
      <c r="M132" s="82">
        <f>SUM(M126:M131)</f>
        <v>999</v>
      </c>
      <c r="N132" s="142"/>
      <c r="O132" s="143"/>
      <c r="P132" s="523"/>
      <c r="Q132" s="523"/>
      <c r="R132" s="523"/>
      <c r="S132" s="160"/>
      <c r="T132" s="160"/>
      <c r="U132" s="160"/>
    </row>
    <row r="133" spans="1:24" s="31" customFormat="1" ht="21.75" customHeight="1">
      <c r="A133" s="26"/>
      <c r="B133" s="357"/>
      <c r="C133" s="356" t="s">
        <v>26</v>
      </c>
      <c r="D133" s="385" t="s">
        <v>270</v>
      </c>
      <c r="E133" s="459" t="s">
        <v>271</v>
      </c>
      <c r="F133" s="460"/>
      <c r="G133" s="461"/>
      <c r="H133" s="385" t="s">
        <v>426</v>
      </c>
      <c r="I133" s="385" t="s">
        <v>418</v>
      </c>
      <c r="J133" s="385" t="s">
        <v>16</v>
      </c>
      <c r="K133" s="385" t="s">
        <v>397</v>
      </c>
      <c r="L133" s="95">
        <v>84.513000000000005</v>
      </c>
      <c r="M133" s="54">
        <v>973</v>
      </c>
      <c r="N133" s="211" t="s">
        <v>388</v>
      </c>
      <c r="O133" s="212"/>
      <c r="P133" s="158" t="s">
        <v>331</v>
      </c>
      <c r="Q133" s="158" t="s">
        <v>334</v>
      </c>
      <c r="R133" s="230" t="s">
        <v>335</v>
      </c>
      <c r="S133" s="158" t="s">
        <v>53</v>
      </c>
      <c r="T133" s="158" t="s">
        <v>33</v>
      </c>
      <c r="U133" s="158" t="s">
        <v>16</v>
      </c>
      <c r="V133" s="33"/>
      <c r="W133" s="33"/>
      <c r="X133" s="34"/>
    </row>
    <row r="134" spans="1:24" s="94" customFormat="1" ht="21.75" customHeight="1">
      <c r="A134" s="26"/>
      <c r="B134" s="357"/>
      <c r="C134" s="357"/>
      <c r="D134" s="386"/>
      <c r="E134" s="462"/>
      <c r="F134" s="463"/>
      <c r="G134" s="464"/>
      <c r="H134" s="386"/>
      <c r="I134" s="386"/>
      <c r="J134" s="386"/>
      <c r="K134" s="386"/>
      <c r="L134" s="17">
        <v>84.890799999999999</v>
      </c>
      <c r="M134" s="54">
        <v>126</v>
      </c>
      <c r="N134" s="213"/>
      <c r="O134" s="214"/>
      <c r="P134" s="159"/>
      <c r="Q134" s="159"/>
      <c r="R134" s="159"/>
      <c r="S134" s="159"/>
      <c r="T134" s="159"/>
      <c r="U134" s="159"/>
      <c r="V134" s="33"/>
      <c r="W134" s="33"/>
      <c r="X134" s="34"/>
    </row>
    <row r="135" spans="1:24" s="94" customFormat="1" ht="21.75" customHeight="1">
      <c r="A135" s="26"/>
      <c r="B135" s="357"/>
      <c r="C135" s="357"/>
      <c r="D135" s="386"/>
      <c r="E135" s="462"/>
      <c r="F135" s="463"/>
      <c r="G135" s="464"/>
      <c r="H135" s="386"/>
      <c r="I135" s="386"/>
      <c r="J135" s="386"/>
      <c r="K135" s="386"/>
      <c r="L135" s="17">
        <v>84.125900000000001</v>
      </c>
      <c r="M135" s="54">
        <v>183</v>
      </c>
      <c r="N135" s="213"/>
      <c r="O135" s="214"/>
      <c r="P135" s="159"/>
      <c r="Q135" s="159"/>
      <c r="R135" s="159"/>
      <c r="S135" s="159"/>
      <c r="T135" s="159"/>
      <c r="U135" s="159"/>
      <c r="V135" s="33"/>
      <c r="W135" s="33"/>
      <c r="X135" s="34"/>
    </row>
    <row r="136" spans="1:24" s="94" customFormat="1" ht="21.75" customHeight="1">
      <c r="A136" s="26"/>
      <c r="B136" s="357"/>
      <c r="C136" s="357"/>
      <c r="D136" s="386"/>
      <c r="E136" s="462"/>
      <c r="F136" s="463"/>
      <c r="G136" s="464"/>
      <c r="H136" s="386"/>
      <c r="I136" s="386"/>
      <c r="J136" s="386"/>
      <c r="K136" s="386"/>
      <c r="L136" s="17">
        <v>127.84950000000001</v>
      </c>
      <c r="M136" s="54">
        <v>374</v>
      </c>
      <c r="N136" s="213"/>
      <c r="O136" s="214"/>
      <c r="P136" s="159"/>
      <c r="Q136" s="159"/>
      <c r="R136" s="159"/>
      <c r="S136" s="159"/>
      <c r="T136" s="159"/>
      <c r="U136" s="159"/>
      <c r="V136" s="33"/>
      <c r="W136" s="33"/>
      <c r="X136" s="34"/>
    </row>
    <row r="137" spans="1:24" s="94" customFormat="1" ht="21.75" customHeight="1">
      <c r="A137" s="26"/>
      <c r="B137" s="357"/>
      <c r="C137" s="357"/>
      <c r="D137" s="386"/>
      <c r="E137" s="462"/>
      <c r="F137" s="463"/>
      <c r="G137" s="464"/>
      <c r="H137" s="386"/>
      <c r="I137" s="386"/>
      <c r="J137" s="386"/>
      <c r="K137" s="386"/>
      <c r="L137" s="17">
        <v>139.47479999999999</v>
      </c>
      <c r="M137" s="54">
        <v>6</v>
      </c>
      <c r="N137" s="213"/>
      <c r="O137" s="214"/>
      <c r="P137" s="159"/>
      <c r="Q137" s="159"/>
      <c r="R137" s="159"/>
      <c r="S137" s="159"/>
      <c r="T137" s="159"/>
      <c r="U137" s="159"/>
      <c r="V137" s="33"/>
      <c r="W137" s="33"/>
      <c r="X137" s="34"/>
    </row>
    <row r="138" spans="1:24" s="94" customFormat="1" ht="21.75" customHeight="1">
      <c r="A138" s="26"/>
      <c r="B138" s="357"/>
      <c r="C138" s="357"/>
      <c r="D138" s="386"/>
      <c r="E138" s="462"/>
      <c r="F138" s="463"/>
      <c r="G138" s="464"/>
      <c r="H138" s="386"/>
      <c r="I138" s="386"/>
      <c r="J138" s="386"/>
      <c r="K138" s="386"/>
      <c r="L138" s="17">
        <v>178.8663</v>
      </c>
      <c r="M138" s="54">
        <v>6</v>
      </c>
      <c r="N138" s="215"/>
      <c r="O138" s="216"/>
      <c r="P138" s="159"/>
      <c r="Q138" s="159"/>
      <c r="R138" s="159"/>
      <c r="S138" s="159"/>
      <c r="T138" s="159"/>
      <c r="U138" s="159"/>
      <c r="V138" s="33"/>
      <c r="W138" s="33"/>
      <c r="X138" s="34"/>
    </row>
    <row r="139" spans="1:24" s="94" customFormat="1" ht="21.75" customHeight="1">
      <c r="A139" s="26"/>
      <c r="B139" s="368"/>
      <c r="C139" s="368"/>
      <c r="D139" s="387"/>
      <c r="E139" s="465"/>
      <c r="F139" s="466"/>
      <c r="G139" s="467"/>
      <c r="H139" s="265" t="s">
        <v>398</v>
      </c>
      <c r="I139" s="266"/>
      <c r="J139" s="266"/>
      <c r="K139" s="266"/>
      <c r="L139" s="267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60"/>
      <c r="Q139" s="160"/>
      <c r="R139" s="160"/>
      <c r="S139" s="160"/>
      <c r="T139" s="160"/>
      <c r="U139" s="160"/>
      <c r="V139" s="33"/>
      <c r="W139" s="33"/>
      <c r="X139" s="34"/>
    </row>
    <row r="140" spans="1:24" s="31" customFormat="1" ht="24.95" customHeight="1">
      <c r="A140" s="27"/>
      <c r="B140" s="313" t="s">
        <v>17</v>
      </c>
      <c r="C140" s="314"/>
      <c r="D140" s="314"/>
      <c r="E140" s="314"/>
      <c r="F140" s="314"/>
      <c r="G140" s="314"/>
      <c r="H140" s="314"/>
      <c r="I140" s="314"/>
      <c r="J140" s="314"/>
      <c r="K140" s="314"/>
      <c r="L140" s="315"/>
      <c r="M140" s="98">
        <f>SUM(M41,M45,M52,M57,M63,M69,M80,M82,M90,M100,M110,M115,M119,M125,M139)</f>
        <v>11604</v>
      </c>
      <c r="N140" s="98">
        <v>2599</v>
      </c>
      <c r="O140" s="98">
        <v>2531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93" t="s">
        <v>207</v>
      </c>
      <c r="C141" s="356" t="s">
        <v>208</v>
      </c>
      <c r="D141" s="388" t="s">
        <v>177</v>
      </c>
      <c r="E141" s="468" t="s">
        <v>40</v>
      </c>
      <c r="F141" s="469"/>
      <c r="G141" s="470"/>
      <c r="H141" s="489" t="s">
        <v>427</v>
      </c>
      <c r="I141" s="489" t="s">
        <v>428</v>
      </c>
      <c r="J141" s="491" t="s">
        <v>28</v>
      </c>
      <c r="K141" s="491" t="s">
        <v>511</v>
      </c>
      <c r="L141" s="128">
        <v>39</v>
      </c>
      <c r="M141" s="99">
        <v>134</v>
      </c>
      <c r="N141" s="99">
        <v>53</v>
      </c>
      <c r="O141" s="99">
        <v>53</v>
      </c>
      <c r="P141" s="156" t="s">
        <v>178</v>
      </c>
      <c r="Q141" s="156" t="s">
        <v>179</v>
      </c>
      <c r="R141" s="156" t="s">
        <v>180</v>
      </c>
      <c r="S141" s="161" t="s">
        <v>41</v>
      </c>
      <c r="T141" s="158"/>
      <c r="U141" s="161" t="s">
        <v>16</v>
      </c>
    </row>
    <row r="142" spans="1:24" s="94" customFormat="1" ht="21" customHeight="1">
      <c r="A142" s="11"/>
      <c r="B142" s="394"/>
      <c r="C142" s="357"/>
      <c r="D142" s="389"/>
      <c r="E142" s="471"/>
      <c r="F142" s="472"/>
      <c r="G142" s="473"/>
      <c r="H142" s="490"/>
      <c r="I142" s="490"/>
      <c r="J142" s="490"/>
      <c r="K142" s="490"/>
      <c r="L142" s="128">
        <v>49</v>
      </c>
      <c r="M142" s="99">
        <v>84</v>
      </c>
      <c r="N142" s="99">
        <v>7</v>
      </c>
      <c r="O142" s="99">
        <v>7</v>
      </c>
      <c r="P142" s="156"/>
      <c r="Q142" s="156"/>
      <c r="R142" s="156"/>
      <c r="S142" s="162"/>
      <c r="T142" s="159"/>
      <c r="U142" s="162"/>
    </row>
    <row r="143" spans="1:24" s="94" customFormat="1" ht="21" customHeight="1">
      <c r="A143" s="11"/>
      <c r="B143" s="394"/>
      <c r="C143" s="357"/>
      <c r="D143" s="390"/>
      <c r="E143" s="474"/>
      <c r="F143" s="475"/>
      <c r="G143" s="476"/>
      <c r="H143" s="492" t="s">
        <v>429</v>
      </c>
      <c r="I143" s="493"/>
      <c r="J143" s="493"/>
      <c r="K143" s="493"/>
      <c r="L143" s="493"/>
      <c r="M143" s="59">
        <v>218</v>
      </c>
      <c r="N143" s="59">
        <f>SUM(N141:N142)</f>
        <v>60</v>
      </c>
      <c r="O143" s="59">
        <f>SUM(O141:O142)</f>
        <v>60</v>
      </c>
      <c r="P143" s="156"/>
      <c r="Q143" s="156"/>
      <c r="R143" s="156"/>
      <c r="S143" s="163"/>
      <c r="T143" s="160"/>
      <c r="U143" s="163"/>
    </row>
    <row r="144" spans="1:24" s="94" customFormat="1" ht="21" customHeight="1">
      <c r="A144" s="11"/>
      <c r="B144" s="394"/>
      <c r="C144" s="357"/>
      <c r="D144" s="384" t="s">
        <v>39</v>
      </c>
      <c r="E144" s="391" t="s">
        <v>181</v>
      </c>
      <c r="F144" s="392"/>
      <c r="G144" s="392"/>
      <c r="H144" s="391" t="s">
        <v>430</v>
      </c>
      <c r="I144" s="391" t="s">
        <v>431</v>
      </c>
      <c r="J144" s="392" t="s">
        <v>28</v>
      </c>
      <c r="K144" s="392" t="s">
        <v>402</v>
      </c>
      <c r="L144" s="123">
        <v>49</v>
      </c>
      <c r="M144" s="100">
        <v>171</v>
      </c>
      <c r="N144" s="100">
        <v>0</v>
      </c>
      <c r="O144" s="100">
        <v>0</v>
      </c>
      <c r="P144" s="156" t="s">
        <v>182</v>
      </c>
      <c r="Q144" s="156" t="s">
        <v>183</v>
      </c>
      <c r="R144" s="156" t="s">
        <v>184</v>
      </c>
      <c r="S144" s="161" t="s">
        <v>41</v>
      </c>
      <c r="T144" s="158"/>
      <c r="U144" s="161" t="s">
        <v>16</v>
      </c>
    </row>
    <row r="145" spans="1:21" s="94" customFormat="1" ht="21" customHeight="1">
      <c r="A145" s="11"/>
      <c r="B145" s="394"/>
      <c r="C145" s="357"/>
      <c r="D145" s="384"/>
      <c r="E145" s="392"/>
      <c r="F145" s="392"/>
      <c r="G145" s="392"/>
      <c r="H145" s="392"/>
      <c r="I145" s="392"/>
      <c r="J145" s="392"/>
      <c r="K145" s="392"/>
      <c r="L145" s="123">
        <v>59</v>
      </c>
      <c r="M145" s="100">
        <v>368</v>
      </c>
      <c r="N145" s="100">
        <v>0</v>
      </c>
      <c r="O145" s="100">
        <v>0</v>
      </c>
      <c r="P145" s="156"/>
      <c r="Q145" s="156"/>
      <c r="R145" s="156"/>
      <c r="S145" s="366"/>
      <c r="T145" s="159"/>
      <c r="U145" s="162"/>
    </row>
    <row r="146" spans="1:21" s="94" customFormat="1" ht="21" customHeight="1">
      <c r="A146" s="11"/>
      <c r="B146" s="394"/>
      <c r="C146" s="357"/>
      <c r="D146" s="384"/>
      <c r="E146" s="392"/>
      <c r="F146" s="392"/>
      <c r="G146" s="392"/>
      <c r="H146" s="392"/>
      <c r="I146" s="392"/>
      <c r="J146" s="392"/>
      <c r="K146" s="392"/>
      <c r="L146" s="123">
        <v>74</v>
      </c>
      <c r="M146" s="100">
        <v>120</v>
      </c>
      <c r="N146" s="100">
        <v>0</v>
      </c>
      <c r="O146" s="100">
        <v>0</v>
      </c>
      <c r="P146" s="156"/>
      <c r="Q146" s="156"/>
      <c r="R146" s="156"/>
      <c r="S146" s="366"/>
      <c r="T146" s="159"/>
      <c r="U146" s="162"/>
    </row>
    <row r="147" spans="1:21" s="94" customFormat="1" ht="21" customHeight="1">
      <c r="A147" s="11"/>
      <c r="B147" s="394"/>
      <c r="C147" s="357"/>
      <c r="D147" s="384"/>
      <c r="E147" s="392"/>
      <c r="F147" s="392"/>
      <c r="G147" s="392"/>
      <c r="H147" s="494" t="s">
        <v>429</v>
      </c>
      <c r="I147" s="495"/>
      <c r="J147" s="495"/>
      <c r="K147" s="495"/>
      <c r="L147" s="495"/>
      <c r="M147" s="60">
        <v>659</v>
      </c>
      <c r="N147" s="60">
        <f>SUM(N144:N146)</f>
        <v>0</v>
      </c>
      <c r="O147" s="60">
        <f>SUM(O144:O146)</f>
        <v>0</v>
      </c>
      <c r="P147" s="156"/>
      <c r="Q147" s="156"/>
      <c r="R147" s="156"/>
      <c r="S147" s="367"/>
      <c r="T147" s="160"/>
      <c r="U147" s="163"/>
    </row>
    <row r="148" spans="1:21" s="94" customFormat="1" ht="21" customHeight="1">
      <c r="A148" s="11"/>
      <c r="B148" s="394"/>
      <c r="C148" s="357"/>
      <c r="D148" s="379" t="s">
        <v>185</v>
      </c>
      <c r="E148" s="381" t="s">
        <v>186</v>
      </c>
      <c r="F148" s="382"/>
      <c r="G148" s="382"/>
      <c r="H148" s="382" t="s">
        <v>432</v>
      </c>
      <c r="I148" s="381" t="s">
        <v>433</v>
      </c>
      <c r="J148" s="382" t="s">
        <v>28</v>
      </c>
      <c r="K148" s="382" t="s">
        <v>402</v>
      </c>
      <c r="L148" s="124">
        <v>71</v>
      </c>
      <c r="M148" s="101">
        <v>6</v>
      </c>
      <c r="N148" s="101">
        <v>0</v>
      </c>
      <c r="O148" s="101">
        <v>0</v>
      </c>
      <c r="P148" s="156" t="s">
        <v>187</v>
      </c>
      <c r="Q148" s="156" t="s">
        <v>188</v>
      </c>
      <c r="R148" s="156" t="s">
        <v>189</v>
      </c>
      <c r="S148" s="285" t="s">
        <v>41</v>
      </c>
      <c r="T148" s="158"/>
      <c r="U148" s="285" t="s">
        <v>16</v>
      </c>
    </row>
    <row r="149" spans="1:21" s="94" customFormat="1" ht="21" customHeight="1">
      <c r="A149" s="11"/>
      <c r="B149" s="394"/>
      <c r="C149" s="357"/>
      <c r="D149" s="380"/>
      <c r="E149" s="383"/>
      <c r="F149" s="383"/>
      <c r="G149" s="383"/>
      <c r="H149" s="383"/>
      <c r="I149" s="383"/>
      <c r="J149" s="383"/>
      <c r="K149" s="383"/>
      <c r="L149" s="126">
        <v>75</v>
      </c>
      <c r="M149" s="77">
        <v>24</v>
      </c>
      <c r="N149" s="77">
        <v>1</v>
      </c>
      <c r="O149" s="77">
        <v>1</v>
      </c>
      <c r="P149" s="156"/>
      <c r="Q149" s="156"/>
      <c r="R149" s="156"/>
      <c r="S149" s="285"/>
      <c r="T149" s="159"/>
      <c r="U149" s="285"/>
    </row>
    <row r="150" spans="1:21" s="94" customFormat="1" ht="21" customHeight="1">
      <c r="A150" s="11"/>
      <c r="B150" s="394"/>
      <c r="C150" s="357"/>
      <c r="D150" s="380"/>
      <c r="E150" s="383"/>
      <c r="F150" s="383"/>
      <c r="G150" s="383"/>
      <c r="H150" s="383"/>
      <c r="I150" s="383"/>
      <c r="J150" s="383"/>
      <c r="K150" s="383"/>
      <c r="L150" s="126">
        <v>84</v>
      </c>
      <c r="M150" s="77">
        <v>24</v>
      </c>
      <c r="N150" s="77">
        <v>0</v>
      </c>
      <c r="O150" s="77">
        <v>0</v>
      </c>
      <c r="P150" s="156"/>
      <c r="Q150" s="156"/>
      <c r="R150" s="156"/>
      <c r="S150" s="285"/>
      <c r="T150" s="159"/>
      <c r="U150" s="285"/>
    </row>
    <row r="151" spans="1:21" s="94" customFormat="1" ht="21" customHeight="1">
      <c r="A151" s="11"/>
      <c r="B151" s="394"/>
      <c r="C151" s="357"/>
      <c r="D151" s="380"/>
      <c r="E151" s="383"/>
      <c r="F151" s="383"/>
      <c r="G151" s="383"/>
      <c r="H151" s="405" t="s">
        <v>429</v>
      </c>
      <c r="I151" s="406"/>
      <c r="J151" s="406"/>
      <c r="K151" s="406"/>
      <c r="L151" s="406"/>
      <c r="M151" s="61">
        <v>54</v>
      </c>
      <c r="N151" s="61">
        <f>SUM(N148:N150)</f>
        <v>1</v>
      </c>
      <c r="O151" s="61">
        <f>SUM(O148:O150)</f>
        <v>1</v>
      </c>
      <c r="P151" s="157"/>
      <c r="Q151" s="157"/>
      <c r="R151" s="157"/>
      <c r="S151" s="286"/>
      <c r="T151" s="160"/>
      <c r="U151" s="286"/>
    </row>
    <row r="152" spans="1:21" s="94" customFormat="1" ht="21" customHeight="1">
      <c r="A152" s="11"/>
      <c r="B152" s="394"/>
      <c r="C152" s="357"/>
      <c r="D152" s="477" t="s">
        <v>256</v>
      </c>
      <c r="E152" s="370" t="s">
        <v>252</v>
      </c>
      <c r="F152" s="371"/>
      <c r="G152" s="372"/>
      <c r="H152" s="496" t="s">
        <v>434</v>
      </c>
      <c r="I152" s="497" t="s">
        <v>435</v>
      </c>
      <c r="J152" s="496" t="s">
        <v>28</v>
      </c>
      <c r="K152" s="496" t="s">
        <v>402</v>
      </c>
      <c r="L152" s="124">
        <v>84</v>
      </c>
      <c r="M152" s="86">
        <v>220</v>
      </c>
      <c r="N152" s="223" t="s">
        <v>388</v>
      </c>
      <c r="O152" s="224"/>
      <c r="P152" s="173" t="s">
        <v>253</v>
      </c>
      <c r="Q152" s="173" t="s">
        <v>254</v>
      </c>
      <c r="R152" s="173" t="s">
        <v>255</v>
      </c>
      <c r="S152" s="164" t="s">
        <v>41</v>
      </c>
      <c r="T152" s="158"/>
      <c r="U152" s="164" t="s">
        <v>16</v>
      </c>
    </row>
    <row r="153" spans="1:21" s="94" customFormat="1" ht="21" customHeight="1">
      <c r="A153" s="11"/>
      <c r="B153" s="394"/>
      <c r="C153" s="357"/>
      <c r="D153" s="478"/>
      <c r="E153" s="373"/>
      <c r="F153" s="374"/>
      <c r="G153" s="375"/>
      <c r="H153" s="382"/>
      <c r="I153" s="381"/>
      <c r="J153" s="382"/>
      <c r="K153" s="382"/>
      <c r="L153" s="126">
        <v>110</v>
      </c>
      <c r="M153" s="86">
        <v>10</v>
      </c>
      <c r="N153" s="225"/>
      <c r="O153" s="226"/>
      <c r="P153" s="174"/>
      <c r="Q153" s="174"/>
      <c r="R153" s="174"/>
      <c r="S153" s="165"/>
      <c r="T153" s="159"/>
      <c r="U153" s="165"/>
    </row>
    <row r="154" spans="1:21" s="94" customFormat="1" ht="21" customHeight="1">
      <c r="A154" s="11"/>
      <c r="B154" s="394"/>
      <c r="C154" s="357"/>
      <c r="D154" s="479"/>
      <c r="E154" s="376"/>
      <c r="F154" s="377"/>
      <c r="G154" s="378"/>
      <c r="H154" s="405" t="s">
        <v>429</v>
      </c>
      <c r="I154" s="406"/>
      <c r="J154" s="406"/>
      <c r="K154" s="406"/>
      <c r="L154" s="407"/>
      <c r="M154" s="85">
        <v>230</v>
      </c>
      <c r="N154" s="60">
        <f>SUM(N152:N153)</f>
        <v>0</v>
      </c>
      <c r="O154" s="60">
        <f>SUM(O152:O153)</f>
        <v>0</v>
      </c>
      <c r="P154" s="175"/>
      <c r="Q154" s="175"/>
      <c r="R154" s="175"/>
      <c r="S154" s="166"/>
      <c r="T154" s="160"/>
      <c r="U154" s="166"/>
    </row>
    <row r="155" spans="1:21" s="94" customFormat="1" ht="21" customHeight="1">
      <c r="A155" s="11"/>
      <c r="B155" s="394"/>
      <c r="C155" s="357"/>
      <c r="D155" s="398" t="s">
        <v>38</v>
      </c>
      <c r="E155" s="370" t="s">
        <v>176</v>
      </c>
      <c r="F155" s="397"/>
      <c r="G155" s="398"/>
      <c r="H155" s="411" t="s">
        <v>436</v>
      </c>
      <c r="I155" s="408" t="s">
        <v>437</v>
      </c>
      <c r="J155" s="411" t="s">
        <v>16</v>
      </c>
      <c r="K155" s="411" t="s">
        <v>397</v>
      </c>
      <c r="L155" s="129">
        <v>59</v>
      </c>
      <c r="M155" s="62">
        <v>281</v>
      </c>
      <c r="N155" s="62">
        <v>76</v>
      </c>
      <c r="O155" s="62">
        <v>98</v>
      </c>
      <c r="P155" s="173" t="s">
        <v>190</v>
      </c>
      <c r="Q155" s="173" t="s">
        <v>191</v>
      </c>
      <c r="R155" s="173" t="s">
        <v>192</v>
      </c>
      <c r="S155" s="164" t="s">
        <v>53</v>
      </c>
      <c r="T155" s="158"/>
      <c r="U155" s="164" t="s">
        <v>16</v>
      </c>
    </row>
    <row r="156" spans="1:21" s="94" customFormat="1" ht="21" customHeight="1">
      <c r="A156" s="11"/>
      <c r="B156" s="394"/>
      <c r="C156" s="357"/>
      <c r="D156" s="401"/>
      <c r="E156" s="399"/>
      <c r="F156" s="400"/>
      <c r="G156" s="401"/>
      <c r="H156" s="409"/>
      <c r="I156" s="409"/>
      <c r="J156" s="409"/>
      <c r="K156" s="409"/>
      <c r="L156" s="129">
        <v>63</v>
      </c>
      <c r="M156" s="62">
        <v>133</v>
      </c>
      <c r="N156" s="62">
        <v>22</v>
      </c>
      <c r="O156" s="62">
        <v>33</v>
      </c>
      <c r="P156" s="174"/>
      <c r="Q156" s="174"/>
      <c r="R156" s="174"/>
      <c r="S156" s="165"/>
      <c r="T156" s="159"/>
      <c r="U156" s="165"/>
    </row>
    <row r="157" spans="1:21" s="94" customFormat="1" ht="21" customHeight="1">
      <c r="A157" s="11"/>
      <c r="B157" s="394"/>
      <c r="C157" s="357"/>
      <c r="D157" s="401"/>
      <c r="E157" s="399"/>
      <c r="F157" s="400"/>
      <c r="G157" s="401"/>
      <c r="H157" s="410"/>
      <c r="I157" s="410"/>
      <c r="J157" s="410"/>
      <c r="K157" s="410"/>
      <c r="L157" s="129">
        <v>84</v>
      </c>
      <c r="M157" s="62">
        <v>120</v>
      </c>
      <c r="N157" s="62">
        <v>5</v>
      </c>
      <c r="O157" s="62">
        <v>15</v>
      </c>
      <c r="P157" s="174"/>
      <c r="Q157" s="174"/>
      <c r="R157" s="174"/>
      <c r="S157" s="165"/>
      <c r="T157" s="159"/>
      <c r="U157" s="165"/>
    </row>
    <row r="158" spans="1:21" s="94" customFormat="1" ht="21" customHeight="1">
      <c r="A158" s="11"/>
      <c r="B158" s="394"/>
      <c r="C158" s="357"/>
      <c r="D158" s="379"/>
      <c r="E158" s="402"/>
      <c r="F158" s="403"/>
      <c r="G158" s="379"/>
      <c r="H158" s="405" t="s">
        <v>438</v>
      </c>
      <c r="I158" s="406"/>
      <c r="J158" s="406"/>
      <c r="K158" s="406"/>
      <c r="L158" s="407"/>
      <c r="M158" s="63">
        <f>SUM(M155:M157)</f>
        <v>534</v>
      </c>
      <c r="N158" s="63">
        <f>SUM(N155:N157)</f>
        <v>103</v>
      </c>
      <c r="O158" s="63">
        <f>SUM(O155:O157)</f>
        <v>146</v>
      </c>
      <c r="P158" s="175"/>
      <c r="Q158" s="175"/>
      <c r="R158" s="175"/>
      <c r="S158" s="166"/>
      <c r="T158" s="160"/>
      <c r="U158" s="166"/>
    </row>
    <row r="159" spans="1:21" s="94" customFormat="1" ht="21" customHeight="1">
      <c r="A159" s="11"/>
      <c r="B159" s="394"/>
      <c r="C159" s="357"/>
      <c r="D159" s="398" t="s">
        <v>167</v>
      </c>
      <c r="E159" s="370" t="s">
        <v>168</v>
      </c>
      <c r="F159" s="397"/>
      <c r="G159" s="398"/>
      <c r="H159" s="408" t="s">
        <v>439</v>
      </c>
      <c r="I159" s="408" t="s">
        <v>440</v>
      </c>
      <c r="J159" s="411" t="s">
        <v>16</v>
      </c>
      <c r="K159" s="411" t="s">
        <v>397</v>
      </c>
      <c r="L159" s="130">
        <v>59</v>
      </c>
      <c r="M159" s="62">
        <v>179</v>
      </c>
      <c r="N159" s="62">
        <v>0</v>
      </c>
      <c r="O159" s="62">
        <v>0</v>
      </c>
      <c r="P159" s="173" t="s">
        <v>193</v>
      </c>
      <c r="Q159" s="173" t="s">
        <v>194</v>
      </c>
      <c r="R159" s="173" t="s">
        <v>195</v>
      </c>
      <c r="S159" s="164" t="s">
        <v>53</v>
      </c>
      <c r="T159" s="158"/>
      <c r="U159" s="164" t="s">
        <v>16</v>
      </c>
    </row>
    <row r="160" spans="1:21" s="94" customFormat="1" ht="21" customHeight="1">
      <c r="A160" s="11"/>
      <c r="B160" s="394"/>
      <c r="C160" s="357"/>
      <c r="D160" s="401"/>
      <c r="E160" s="399"/>
      <c r="F160" s="400"/>
      <c r="G160" s="401"/>
      <c r="H160" s="410"/>
      <c r="I160" s="410"/>
      <c r="J160" s="410"/>
      <c r="K160" s="410"/>
      <c r="L160" s="130">
        <v>84</v>
      </c>
      <c r="M160" s="62">
        <v>158</v>
      </c>
      <c r="N160" s="62">
        <v>0</v>
      </c>
      <c r="O160" s="62">
        <v>0</v>
      </c>
      <c r="P160" s="174"/>
      <c r="Q160" s="174"/>
      <c r="R160" s="174"/>
      <c r="S160" s="165"/>
      <c r="T160" s="159"/>
      <c r="U160" s="165"/>
    </row>
    <row r="161" spans="1:21" s="94" customFormat="1" ht="21" customHeight="1">
      <c r="A161" s="11"/>
      <c r="B161" s="394"/>
      <c r="C161" s="357"/>
      <c r="D161" s="379"/>
      <c r="E161" s="402"/>
      <c r="F161" s="403"/>
      <c r="G161" s="379"/>
      <c r="H161" s="405" t="s">
        <v>438</v>
      </c>
      <c r="I161" s="406"/>
      <c r="J161" s="406"/>
      <c r="K161" s="406"/>
      <c r="L161" s="407"/>
      <c r="M161" s="63">
        <v>337</v>
      </c>
      <c r="N161" s="63">
        <f>SUM(N159:N160)</f>
        <v>0</v>
      </c>
      <c r="O161" s="63">
        <f>SUM(O159:O160)</f>
        <v>0</v>
      </c>
      <c r="P161" s="175"/>
      <c r="Q161" s="175"/>
      <c r="R161" s="175"/>
      <c r="S161" s="166"/>
      <c r="T161" s="160"/>
      <c r="U161" s="166"/>
    </row>
    <row r="162" spans="1:21" s="94" customFormat="1" ht="21" customHeight="1">
      <c r="A162" s="11"/>
      <c r="B162" s="394"/>
      <c r="C162" s="357"/>
      <c r="D162" s="398" t="s">
        <v>164</v>
      </c>
      <c r="E162" s="370" t="s">
        <v>272</v>
      </c>
      <c r="F162" s="371"/>
      <c r="G162" s="372"/>
      <c r="H162" s="411" t="s">
        <v>441</v>
      </c>
      <c r="I162" s="411" t="s">
        <v>441</v>
      </c>
      <c r="J162" s="411" t="s">
        <v>28</v>
      </c>
      <c r="K162" s="411" t="s">
        <v>402</v>
      </c>
      <c r="L162" s="130">
        <v>59</v>
      </c>
      <c r="M162" s="62">
        <v>88</v>
      </c>
      <c r="N162" s="182" t="s">
        <v>388</v>
      </c>
      <c r="O162" s="183"/>
      <c r="P162" s="173" t="s">
        <v>196</v>
      </c>
      <c r="Q162" s="173" t="s">
        <v>197</v>
      </c>
      <c r="R162" s="173" t="s">
        <v>289</v>
      </c>
      <c r="S162" s="164" t="s">
        <v>41</v>
      </c>
      <c r="T162" s="158"/>
      <c r="U162" s="164" t="s">
        <v>16</v>
      </c>
    </row>
    <row r="163" spans="1:21" s="94" customFormat="1" ht="21" customHeight="1">
      <c r="A163" s="11"/>
      <c r="B163" s="394"/>
      <c r="C163" s="357"/>
      <c r="D163" s="401"/>
      <c r="E163" s="373"/>
      <c r="F163" s="374"/>
      <c r="G163" s="375"/>
      <c r="H163" s="410"/>
      <c r="I163" s="410"/>
      <c r="J163" s="410"/>
      <c r="K163" s="410"/>
      <c r="L163" s="130">
        <v>84</v>
      </c>
      <c r="M163" s="62">
        <v>461</v>
      </c>
      <c r="N163" s="184"/>
      <c r="O163" s="185"/>
      <c r="P163" s="174"/>
      <c r="Q163" s="174"/>
      <c r="R163" s="174"/>
      <c r="S163" s="165"/>
      <c r="T163" s="159"/>
      <c r="U163" s="165"/>
    </row>
    <row r="164" spans="1:21" s="94" customFormat="1" ht="21" customHeight="1">
      <c r="A164" s="11"/>
      <c r="B164" s="394"/>
      <c r="C164" s="357"/>
      <c r="D164" s="379"/>
      <c r="E164" s="376"/>
      <c r="F164" s="377"/>
      <c r="G164" s="378"/>
      <c r="H164" s="405" t="s">
        <v>438</v>
      </c>
      <c r="I164" s="406"/>
      <c r="J164" s="406"/>
      <c r="K164" s="406"/>
      <c r="L164" s="407"/>
      <c r="M164" s="63">
        <f>SUM(M162:M163)</f>
        <v>549</v>
      </c>
      <c r="N164" s="63">
        <f>SUM(N162:N163)</f>
        <v>0</v>
      </c>
      <c r="O164" s="63">
        <f>SUM(O162:O163)</f>
        <v>0</v>
      </c>
      <c r="P164" s="175"/>
      <c r="Q164" s="175"/>
      <c r="R164" s="175"/>
      <c r="S164" s="166"/>
      <c r="T164" s="160"/>
      <c r="U164" s="166"/>
    </row>
    <row r="165" spans="1:21" s="94" customFormat="1" ht="21" customHeight="1">
      <c r="A165" s="11"/>
      <c r="B165" s="394"/>
      <c r="C165" s="357"/>
      <c r="D165" s="398" t="s">
        <v>164</v>
      </c>
      <c r="E165" s="370" t="s">
        <v>198</v>
      </c>
      <c r="F165" s="397"/>
      <c r="G165" s="398"/>
      <c r="H165" s="411" t="s">
        <v>442</v>
      </c>
      <c r="I165" s="411" t="s">
        <v>442</v>
      </c>
      <c r="J165" s="411" t="s">
        <v>16</v>
      </c>
      <c r="K165" s="411" t="s">
        <v>397</v>
      </c>
      <c r="L165" s="130">
        <v>74</v>
      </c>
      <c r="M165" s="62">
        <v>267</v>
      </c>
      <c r="N165" s="62">
        <v>3</v>
      </c>
      <c r="O165" s="62">
        <v>3</v>
      </c>
      <c r="P165" s="173" t="s">
        <v>199</v>
      </c>
      <c r="Q165" s="173" t="s">
        <v>200</v>
      </c>
      <c r="R165" s="173" t="s">
        <v>289</v>
      </c>
      <c r="S165" s="164" t="s">
        <v>41</v>
      </c>
      <c r="T165" s="158"/>
      <c r="U165" s="164" t="s">
        <v>16</v>
      </c>
    </row>
    <row r="166" spans="1:21" s="94" customFormat="1" ht="21" customHeight="1">
      <c r="A166" s="11"/>
      <c r="B166" s="394"/>
      <c r="C166" s="357"/>
      <c r="D166" s="401"/>
      <c r="E166" s="399"/>
      <c r="F166" s="400"/>
      <c r="G166" s="401"/>
      <c r="H166" s="410"/>
      <c r="I166" s="410"/>
      <c r="J166" s="410"/>
      <c r="K166" s="410"/>
      <c r="L166" s="130">
        <v>84</v>
      </c>
      <c r="M166" s="62">
        <v>833</v>
      </c>
      <c r="N166" s="62">
        <v>16</v>
      </c>
      <c r="O166" s="62">
        <v>19</v>
      </c>
      <c r="P166" s="174"/>
      <c r="Q166" s="174"/>
      <c r="R166" s="174"/>
      <c r="S166" s="165"/>
      <c r="T166" s="159"/>
      <c r="U166" s="165"/>
    </row>
    <row r="167" spans="1:21" s="94" customFormat="1" ht="21" customHeight="1">
      <c r="A167" s="11"/>
      <c r="B167" s="394"/>
      <c r="C167" s="357"/>
      <c r="D167" s="401"/>
      <c r="E167" s="402"/>
      <c r="F167" s="403"/>
      <c r="G167" s="379"/>
      <c r="H167" s="405" t="s">
        <v>438</v>
      </c>
      <c r="I167" s="406"/>
      <c r="J167" s="406"/>
      <c r="K167" s="406"/>
      <c r="L167" s="407"/>
      <c r="M167" s="63">
        <f>SUM(M165:M166)</f>
        <v>1100</v>
      </c>
      <c r="N167" s="63">
        <f>SUM(N165:N166)</f>
        <v>19</v>
      </c>
      <c r="O167" s="63">
        <f>SUM(O165:O166)</f>
        <v>22</v>
      </c>
      <c r="P167" s="175"/>
      <c r="Q167" s="175"/>
      <c r="R167" s="175"/>
      <c r="S167" s="166"/>
      <c r="T167" s="160"/>
      <c r="U167" s="166"/>
    </row>
    <row r="168" spans="1:21" s="94" customFormat="1" ht="21" customHeight="1">
      <c r="A168" s="11"/>
      <c r="B168" s="394"/>
      <c r="C168" s="357"/>
      <c r="D168" s="401"/>
      <c r="E168" s="370" t="s">
        <v>201</v>
      </c>
      <c r="F168" s="397"/>
      <c r="G168" s="398"/>
      <c r="H168" s="411" t="s">
        <v>442</v>
      </c>
      <c r="I168" s="411" t="s">
        <v>442</v>
      </c>
      <c r="J168" s="411" t="s">
        <v>16</v>
      </c>
      <c r="K168" s="411" t="s">
        <v>397</v>
      </c>
      <c r="L168" s="130">
        <v>74</v>
      </c>
      <c r="M168" s="62">
        <v>100</v>
      </c>
      <c r="N168" s="62">
        <v>45</v>
      </c>
      <c r="O168" s="62">
        <v>45</v>
      </c>
      <c r="P168" s="173" t="s">
        <v>199</v>
      </c>
      <c r="Q168" s="173" t="s">
        <v>200</v>
      </c>
      <c r="R168" s="173" t="s">
        <v>288</v>
      </c>
      <c r="S168" s="164" t="s">
        <v>41</v>
      </c>
      <c r="T168" s="158"/>
      <c r="U168" s="164" t="s">
        <v>16</v>
      </c>
    </row>
    <row r="169" spans="1:21" s="94" customFormat="1" ht="21" customHeight="1">
      <c r="A169" s="11"/>
      <c r="B169" s="394"/>
      <c r="C169" s="357"/>
      <c r="D169" s="401"/>
      <c r="E169" s="399"/>
      <c r="F169" s="400"/>
      <c r="G169" s="401"/>
      <c r="H169" s="410"/>
      <c r="I169" s="410"/>
      <c r="J169" s="410"/>
      <c r="K169" s="410"/>
      <c r="L169" s="130">
        <v>84</v>
      </c>
      <c r="M169" s="62">
        <v>290</v>
      </c>
      <c r="N169" s="62">
        <v>104</v>
      </c>
      <c r="O169" s="62">
        <v>104</v>
      </c>
      <c r="P169" s="174"/>
      <c r="Q169" s="174"/>
      <c r="R169" s="174"/>
      <c r="S169" s="165"/>
      <c r="T169" s="159"/>
      <c r="U169" s="165"/>
    </row>
    <row r="170" spans="1:21" s="94" customFormat="1" ht="21" customHeight="1">
      <c r="A170" s="11"/>
      <c r="B170" s="394"/>
      <c r="C170" s="357"/>
      <c r="D170" s="401"/>
      <c r="E170" s="402"/>
      <c r="F170" s="403"/>
      <c r="G170" s="379"/>
      <c r="H170" s="405" t="s">
        <v>438</v>
      </c>
      <c r="I170" s="406"/>
      <c r="J170" s="406"/>
      <c r="K170" s="406"/>
      <c r="L170" s="407"/>
      <c r="M170" s="63">
        <f>SUM(M168:M169)</f>
        <v>390</v>
      </c>
      <c r="N170" s="63">
        <f>SUM(N168:N169)</f>
        <v>149</v>
      </c>
      <c r="O170" s="63">
        <f>SUM(O168:O169)</f>
        <v>149</v>
      </c>
      <c r="P170" s="174"/>
      <c r="Q170" s="174"/>
      <c r="R170" s="174"/>
      <c r="S170" s="165"/>
      <c r="T170" s="159"/>
      <c r="U170" s="165"/>
    </row>
    <row r="171" spans="1:21" s="94" customFormat="1" ht="21" customHeight="1">
      <c r="A171" s="11"/>
      <c r="B171" s="394"/>
      <c r="C171" s="357"/>
      <c r="D171" s="398" t="s">
        <v>165</v>
      </c>
      <c r="E171" s="370" t="s">
        <v>166</v>
      </c>
      <c r="F171" s="397"/>
      <c r="G171" s="398"/>
      <c r="H171" s="408" t="s">
        <v>443</v>
      </c>
      <c r="I171" s="408" t="s">
        <v>444</v>
      </c>
      <c r="J171" s="411" t="s">
        <v>16</v>
      </c>
      <c r="K171" s="411" t="s">
        <v>397</v>
      </c>
      <c r="L171" s="130">
        <v>84</v>
      </c>
      <c r="M171" s="62">
        <v>392</v>
      </c>
      <c r="N171" s="62">
        <v>3</v>
      </c>
      <c r="O171" s="62">
        <v>3</v>
      </c>
      <c r="P171" s="173" t="s">
        <v>202</v>
      </c>
      <c r="Q171" s="173" t="s">
        <v>203</v>
      </c>
      <c r="R171" s="173" t="s">
        <v>195</v>
      </c>
      <c r="S171" s="164" t="s">
        <v>41</v>
      </c>
      <c r="T171" s="158"/>
      <c r="U171" s="164" t="s">
        <v>16</v>
      </c>
    </row>
    <row r="172" spans="1:21" s="94" customFormat="1" ht="21" customHeight="1">
      <c r="A172" s="11"/>
      <c r="B172" s="394"/>
      <c r="C172" s="357"/>
      <c r="D172" s="401"/>
      <c r="E172" s="399"/>
      <c r="F172" s="400"/>
      <c r="G172" s="401"/>
      <c r="H172" s="409"/>
      <c r="I172" s="409"/>
      <c r="J172" s="409"/>
      <c r="K172" s="409"/>
      <c r="L172" s="130">
        <v>106</v>
      </c>
      <c r="M172" s="62">
        <v>96</v>
      </c>
      <c r="N172" s="62">
        <v>4</v>
      </c>
      <c r="O172" s="62">
        <v>1</v>
      </c>
      <c r="P172" s="174"/>
      <c r="Q172" s="174"/>
      <c r="R172" s="174"/>
      <c r="S172" s="165"/>
      <c r="T172" s="159"/>
      <c r="U172" s="165"/>
    </row>
    <row r="173" spans="1:21" s="94" customFormat="1" ht="21" customHeight="1">
      <c r="A173" s="11"/>
      <c r="B173" s="394"/>
      <c r="C173" s="357"/>
      <c r="D173" s="401"/>
      <c r="E173" s="399"/>
      <c r="F173" s="400"/>
      <c r="G173" s="401"/>
      <c r="H173" s="409"/>
      <c r="I173" s="409"/>
      <c r="J173" s="409"/>
      <c r="K173" s="409"/>
      <c r="L173" s="130">
        <v>129</v>
      </c>
      <c r="M173" s="62">
        <v>4</v>
      </c>
      <c r="N173" s="62">
        <v>0</v>
      </c>
      <c r="O173" s="62">
        <v>0</v>
      </c>
      <c r="P173" s="174"/>
      <c r="Q173" s="174"/>
      <c r="R173" s="174"/>
      <c r="S173" s="165"/>
      <c r="T173" s="159"/>
      <c r="U173" s="165"/>
    </row>
    <row r="174" spans="1:21" s="94" customFormat="1" ht="21" customHeight="1">
      <c r="A174" s="11"/>
      <c r="B174" s="394"/>
      <c r="C174" s="357"/>
      <c r="D174" s="401"/>
      <c r="E174" s="399"/>
      <c r="F174" s="400"/>
      <c r="G174" s="401"/>
      <c r="H174" s="410"/>
      <c r="I174" s="410"/>
      <c r="J174" s="410"/>
      <c r="K174" s="410"/>
      <c r="L174" s="130">
        <v>141</v>
      </c>
      <c r="M174" s="62">
        <v>2</v>
      </c>
      <c r="N174" s="62">
        <v>0</v>
      </c>
      <c r="O174" s="62">
        <v>0</v>
      </c>
      <c r="P174" s="174"/>
      <c r="Q174" s="174"/>
      <c r="R174" s="174"/>
      <c r="S174" s="165"/>
      <c r="T174" s="159"/>
      <c r="U174" s="165"/>
    </row>
    <row r="175" spans="1:21" s="94" customFormat="1" ht="21" customHeight="1">
      <c r="A175" s="11"/>
      <c r="B175" s="394"/>
      <c r="C175" s="357"/>
      <c r="D175" s="379"/>
      <c r="E175" s="402"/>
      <c r="F175" s="403"/>
      <c r="G175" s="379"/>
      <c r="H175" s="405" t="s">
        <v>438</v>
      </c>
      <c r="I175" s="406"/>
      <c r="J175" s="406"/>
      <c r="K175" s="406"/>
      <c r="L175" s="407"/>
      <c r="M175" s="63">
        <v>494</v>
      </c>
      <c r="N175" s="63">
        <f>SUM(N171:N174)</f>
        <v>7</v>
      </c>
      <c r="O175" s="63">
        <f>SUM(O171:O174)</f>
        <v>4</v>
      </c>
      <c r="P175" s="175"/>
      <c r="Q175" s="175"/>
      <c r="R175" s="175"/>
      <c r="S175" s="166"/>
      <c r="T175" s="160"/>
      <c r="U175" s="166"/>
    </row>
    <row r="176" spans="1:21" s="31" customFormat="1" ht="21" customHeight="1">
      <c r="A176" s="11"/>
      <c r="B176" s="394"/>
      <c r="C176" s="357"/>
      <c r="D176" s="379" t="s">
        <v>185</v>
      </c>
      <c r="E176" s="381" t="s">
        <v>204</v>
      </c>
      <c r="F176" s="382"/>
      <c r="G176" s="382"/>
      <c r="H176" s="382" t="s">
        <v>445</v>
      </c>
      <c r="I176" s="381" t="s">
        <v>433</v>
      </c>
      <c r="J176" s="382" t="s">
        <v>28</v>
      </c>
      <c r="K176" s="382" t="s">
        <v>402</v>
      </c>
      <c r="L176" s="124">
        <v>75</v>
      </c>
      <c r="M176" s="101">
        <v>74</v>
      </c>
      <c r="N176" s="101">
        <v>4</v>
      </c>
      <c r="O176" s="101">
        <v>4</v>
      </c>
      <c r="P176" s="156" t="s">
        <v>205</v>
      </c>
      <c r="Q176" s="156" t="s">
        <v>206</v>
      </c>
      <c r="R176" s="156" t="s">
        <v>316</v>
      </c>
      <c r="S176" s="285" t="s">
        <v>41</v>
      </c>
      <c r="T176" s="158"/>
      <c r="U176" s="285" t="s">
        <v>16</v>
      </c>
    </row>
    <row r="177" spans="1:22" s="31" customFormat="1" ht="21" customHeight="1">
      <c r="A177" s="11"/>
      <c r="B177" s="394"/>
      <c r="C177" s="357"/>
      <c r="D177" s="380"/>
      <c r="E177" s="404"/>
      <c r="F177" s="404"/>
      <c r="G177" s="404"/>
      <c r="H177" s="383"/>
      <c r="I177" s="383"/>
      <c r="J177" s="383"/>
      <c r="K177" s="383"/>
      <c r="L177" s="126">
        <v>84</v>
      </c>
      <c r="M177" s="77">
        <v>115</v>
      </c>
      <c r="N177" s="77">
        <v>0</v>
      </c>
      <c r="O177" s="77">
        <v>0</v>
      </c>
      <c r="P177" s="156"/>
      <c r="Q177" s="156"/>
      <c r="R177" s="156"/>
      <c r="S177" s="285"/>
      <c r="T177" s="159"/>
      <c r="U177" s="285"/>
    </row>
    <row r="178" spans="1:22" s="31" customFormat="1" ht="21" customHeight="1">
      <c r="A178" s="11"/>
      <c r="B178" s="394"/>
      <c r="C178" s="357"/>
      <c r="D178" s="380"/>
      <c r="E178" s="404"/>
      <c r="F178" s="404"/>
      <c r="G178" s="404"/>
      <c r="H178" s="383"/>
      <c r="I178" s="383"/>
      <c r="J178" s="383"/>
      <c r="K178" s="383"/>
      <c r="L178" s="126">
        <v>117</v>
      </c>
      <c r="M178" s="77">
        <v>103</v>
      </c>
      <c r="N178" s="77">
        <v>12</v>
      </c>
      <c r="O178" s="77">
        <v>12</v>
      </c>
      <c r="P178" s="156"/>
      <c r="Q178" s="156"/>
      <c r="R178" s="156"/>
      <c r="S178" s="285"/>
      <c r="T178" s="159"/>
      <c r="U178" s="285"/>
    </row>
    <row r="179" spans="1:22" s="31" customFormat="1" ht="21" customHeight="1">
      <c r="A179" s="11"/>
      <c r="B179" s="394"/>
      <c r="C179" s="357"/>
      <c r="D179" s="380"/>
      <c r="E179" s="404"/>
      <c r="F179" s="404"/>
      <c r="G179" s="404"/>
      <c r="H179" s="405" t="s">
        <v>429</v>
      </c>
      <c r="I179" s="406"/>
      <c r="J179" s="406"/>
      <c r="K179" s="406"/>
      <c r="L179" s="406"/>
      <c r="M179" s="61">
        <v>292</v>
      </c>
      <c r="N179" s="61">
        <f>SUM(N176:N178)</f>
        <v>16</v>
      </c>
      <c r="O179" s="61">
        <f>SUM(O176:O178)</f>
        <v>16</v>
      </c>
      <c r="P179" s="157"/>
      <c r="Q179" s="157"/>
      <c r="R179" s="157"/>
      <c r="S179" s="286"/>
      <c r="T179" s="160"/>
      <c r="U179" s="286"/>
    </row>
    <row r="180" spans="1:22" s="31" customFormat="1" ht="51.75" customHeight="1">
      <c r="A180" s="11"/>
      <c r="B180" s="394"/>
      <c r="C180" s="357"/>
      <c r="D180" s="383" t="s">
        <v>214</v>
      </c>
      <c r="E180" s="396" t="s">
        <v>215</v>
      </c>
      <c r="F180" s="383"/>
      <c r="G180" s="383"/>
      <c r="H180" s="126" t="s">
        <v>446</v>
      </c>
      <c r="I180" s="126" t="s">
        <v>447</v>
      </c>
      <c r="J180" s="126" t="s">
        <v>28</v>
      </c>
      <c r="K180" s="126" t="s">
        <v>402</v>
      </c>
      <c r="L180" s="126">
        <v>84</v>
      </c>
      <c r="M180" s="77">
        <v>608</v>
      </c>
      <c r="N180" s="186" t="s">
        <v>388</v>
      </c>
      <c r="O180" s="187"/>
      <c r="P180" s="173" t="s">
        <v>216</v>
      </c>
      <c r="Q180" s="173" t="s">
        <v>217</v>
      </c>
      <c r="R180" s="173" t="s">
        <v>218</v>
      </c>
      <c r="S180" s="164" t="s">
        <v>41</v>
      </c>
      <c r="T180" s="158"/>
      <c r="U180" s="164" t="s">
        <v>219</v>
      </c>
    </row>
    <row r="181" spans="1:22" s="31" customFormat="1" ht="21" customHeight="1">
      <c r="A181" s="11"/>
      <c r="B181" s="395"/>
      <c r="C181" s="368"/>
      <c r="D181" s="383"/>
      <c r="E181" s="383"/>
      <c r="F181" s="383"/>
      <c r="G181" s="383"/>
      <c r="H181" s="412" t="s">
        <v>438</v>
      </c>
      <c r="I181" s="412"/>
      <c r="J181" s="412"/>
      <c r="K181" s="412"/>
      <c r="L181" s="412"/>
      <c r="M181" s="61">
        <v>608</v>
      </c>
      <c r="N181" s="61">
        <f>SUM(N180)</f>
        <v>0</v>
      </c>
      <c r="O181" s="61">
        <f>SUM(O180)</f>
        <v>0</v>
      </c>
      <c r="P181" s="175"/>
      <c r="Q181" s="175"/>
      <c r="R181" s="175"/>
      <c r="S181" s="166"/>
      <c r="T181" s="160"/>
      <c r="U181" s="166"/>
    </row>
    <row r="182" spans="1:22" s="31" customFormat="1" ht="24.95" customHeight="1">
      <c r="A182" s="8"/>
      <c r="B182" s="313" t="s">
        <v>17</v>
      </c>
      <c r="C182" s="314"/>
      <c r="D182" s="314"/>
      <c r="E182" s="314"/>
      <c r="F182" s="314"/>
      <c r="G182" s="314"/>
      <c r="H182" s="314"/>
      <c r="I182" s="314"/>
      <c r="J182" s="314"/>
      <c r="K182" s="314"/>
      <c r="L182" s="315"/>
      <c r="M182" s="98">
        <f>M143+M147+M151+M154+M158+M161+M164+M167+M170+M175+M179+M181</f>
        <v>5465</v>
      </c>
      <c r="N182" s="98">
        <v>979</v>
      </c>
      <c r="O182" s="98">
        <v>991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94"/>
      <c r="B183" s="257" t="s">
        <v>25</v>
      </c>
      <c r="C183" s="356" t="s">
        <v>140</v>
      </c>
      <c r="D183" s="273" t="s">
        <v>44</v>
      </c>
      <c r="E183" s="316" t="s">
        <v>45</v>
      </c>
      <c r="F183" s="316"/>
      <c r="G183" s="316"/>
      <c r="H183" s="321" t="s">
        <v>448</v>
      </c>
      <c r="I183" s="321" t="s">
        <v>448</v>
      </c>
      <c r="J183" s="272" t="s">
        <v>16</v>
      </c>
      <c r="K183" s="272" t="s">
        <v>397</v>
      </c>
      <c r="L183" s="127">
        <v>60.462400000000002</v>
      </c>
      <c r="M183" s="44">
        <v>140</v>
      </c>
      <c r="N183" s="84">
        <v>4</v>
      </c>
      <c r="O183" s="84">
        <v>4</v>
      </c>
      <c r="P183" s="158" t="s">
        <v>46</v>
      </c>
      <c r="Q183" s="158" t="s">
        <v>47</v>
      </c>
      <c r="R183" s="158" t="s">
        <v>48</v>
      </c>
      <c r="S183" s="158" t="s">
        <v>32</v>
      </c>
      <c r="T183" s="158" t="s">
        <v>142</v>
      </c>
      <c r="U183" s="158" t="s">
        <v>28</v>
      </c>
      <c r="V183" s="102"/>
    </row>
    <row r="184" spans="1:22" s="31" customFormat="1" ht="24.95" customHeight="1">
      <c r="A184" s="394"/>
      <c r="B184" s="258"/>
      <c r="C184" s="357"/>
      <c r="D184" s="274"/>
      <c r="E184" s="316"/>
      <c r="F184" s="316"/>
      <c r="G184" s="316"/>
      <c r="H184" s="321"/>
      <c r="I184" s="321"/>
      <c r="J184" s="272"/>
      <c r="K184" s="272"/>
      <c r="L184" s="127">
        <v>84.993300000000005</v>
      </c>
      <c r="M184" s="44">
        <v>576</v>
      </c>
      <c r="N184" s="84">
        <v>4</v>
      </c>
      <c r="O184" s="84">
        <v>4</v>
      </c>
      <c r="P184" s="159"/>
      <c r="Q184" s="159"/>
      <c r="R184" s="159"/>
      <c r="S184" s="159"/>
      <c r="T184" s="159"/>
      <c r="U184" s="159"/>
      <c r="V184" s="102"/>
    </row>
    <row r="185" spans="1:22" s="31" customFormat="1" ht="24.95" customHeight="1">
      <c r="A185" s="394"/>
      <c r="B185" s="258"/>
      <c r="C185" s="357"/>
      <c r="D185" s="274"/>
      <c r="E185" s="316"/>
      <c r="F185" s="316"/>
      <c r="G185" s="316"/>
      <c r="H185" s="321"/>
      <c r="I185" s="321"/>
      <c r="J185" s="272"/>
      <c r="K185" s="272"/>
      <c r="L185" s="127">
        <v>84.986800000000002</v>
      </c>
      <c r="M185" s="44">
        <v>100</v>
      </c>
      <c r="N185" s="84">
        <v>0</v>
      </c>
      <c r="O185" s="84">
        <v>0</v>
      </c>
      <c r="P185" s="159"/>
      <c r="Q185" s="159"/>
      <c r="R185" s="159"/>
      <c r="S185" s="159"/>
      <c r="T185" s="159"/>
      <c r="U185" s="159"/>
      <c r="V185" s="102"/>
    </row>
    <row r="186" spans="1:22" s="31" customFormat="1" ht="24.95" customHeight="1">
      <c r="A186" s="394"/>
      <c r="B186" s="258"/>
      <c r="C186" s="357"/>
      <c r="D186" s="274"/>
      <c r="E186" s="316"/>
      <c r="F186" s="316"/>
      <c r="G186" s="316"/>
      <c r="H186" s="321"/>
      <c r="I186" s="321"/>
      <c r="J186" s="272"/>
      <c r="K186" s="272"/>
      <c r="L186" s="127">
        <v>84.674999999999997</v>
      </c>
      <c r="M186" s="44">
        <v>100</v>
      </c>
      <c r="N186" s="84">
        <v>0</v>
      </c>
      <c r="O186" s="84">
        <v>0</v>
      </c>
      <c r="P186" s="159"/>
      <c r="Q186" s="159"/>
      <c r="R186" s="159"/>
      <c r="S186" s="159"/>
      <c r="T186" s="159"/>
      <c r="U186" s="159"/>
      <c r="V186" s="102"/>
    </row>
    <row r="187" spans="1:22" s="31" customFormat="1" ht="24.95" customHeight="1">
      <c r="A187" s="394"/>
      <c r="B187" s="258"/>
      <c r="C187" s="357"/>
      <c r="D187" s="275"/>
      <c r="E187" s="316"/>
      <c r="F187" s="316"/>
      <c r="G187" s="316"/>
      <c r="H187" s="265" t="s">
        <v>398</v>
      </c>
      <c r="I187" s="266"/>
      <c r="J187" s="266"/>
      <c r="K187" s="266"/>
      <c r="L187" s="267"/>
      <c r="M187" s="45">
        <f>SUM(M183:M186)</f>
        <v>916</v>
      </c>
      <c r="N187" s="45">
        <f>SUM(N183:N186)</f>
        <v>8</v>
      </c>
      <c r="O187" s="45">
        <f>SUM(O183:O186)</f>
        <v>8</v>
      </c>
      <c r="P187" s="160"/>
      <c r="Q187" s="160"/>
      <c r="R187" s="160"/>
      <c r="S187" s="160"/>
      <c r="T187" s="160"/>
      <c r="U187" s="160"/>
    </row>
    <row r="188" spans="1:22" s="31" customFormat="1" ht="24.95" customHeight="1">
      <c r="A188" s="394"/>
      <c r="B188" s="258"/>
      <c r="C188" s="357"/>
      <c r="D188" s="273" t="s">
        <v>49</v>
      </c>
      <c r="E188" s="316" t="s">
        <v>50</v>
      </c>
      <c r="F188" s="316"/>
      <c r="G188" s="316"/>
      <c r="H188" s="321" t="s">
        <v>449</v>
      </c>
      <c r="I188" s="321" t="s">
        <v>450</v>
      </c>
      <c r="J188" s="272" t="s">
        <v>16</v>
      </c>
      <c r="K188" s="272" t="s">
        <v>397</v>
      </c>
      <c r="L188" s="127">
        <v>71</v>
      </c>
      <c r="M188" s="44">
        <v>80</v>
      </c>
      <c r="N188" s="44">
        <v>40</v>
      </c>
      <c r="O188" s="44">
        <v>38</v>
      </c>
      <c r="P188" s="158" t="s">
        <v>51</v>
      </c>
      <c r="Q188" s="158" t="s">
        <v>52</v>
      </c>
      <c r="R188" s="158" t="s">
        <v>141</v>
      </c>
      <c r="S188" s="158" t="s">
        <v>32</v>
      </c>
      <c r="T188" s="158" t="s">
        <v>143</v>
      </c>
      <c r="U188" s="158" t="s">
        <v>28</v>
      </c>
    </row>
    <row r="189" spans="1:22" s="31" customFormat="1" ht="24.95" customHeight="1">
      <c r="A189" s="394"/>
      <c r="B189" s="258"/>
      <c r="C189" s="357"/>
      <c r="D189" s="274"/>
      <c r="E189" s="316"/>
      <c r="F189" s="316"/>
      <c r="G189" s="316"/>
      <c r="H189" s="321"/>
      <c r="I189" s="321"/>
      <c r="J189" s="272"/>
      <c r="K189" s="272"/>
      <c r="L189" s="127">
        <v>84</v>
      </c>
      <c r="M189" s="44">
        <v>96</v>
      </c>
      <c r="N189" s="44">
        <v>18</v>
      </c>
      <c r="O189" s="44">
        <v>18</v>
      </c>
      <c r="P189" s="159"/>
      <c r="Q189" s="159"/>
      <c r="R189" s="159"/>
      <c r="S189" s="159"/>
      <c r="T189" s="159"/>
      <c r="U189" s="159"/>
    </row>
    <row r="190" spans="1:22" s="31" customFormat="1" ht="24.95" customHeight="1">
      <c r="A190" s="394"/>
      <c r="B190" s="258"/>
      <c r="C190" s="357"/>
      <c r="D190" s="275"/>
      <c r="E190" s="316"/>
      <c r="F190" s="316"/>
      <c r="G190" s="316"/>
      <c r="H190" s="265" t="s">
        <v>398</v>
      </c>
      <c r="I190" s="266"/>
      <c r="J190" s="266"/>
      <c r="K190" s="266"/>
      <c r="L190" s="267"/>
      <c r="M190" s="45">
        <f>SUM(M188:M189)</f>
        <v>176</v>
      </c>
      <c r="N190" s="45">
        <f>SUM(N188:N189)</f>
        <v>58</v>
      </c>
      <c r="O190" s="45">
        <f>SUM(O188:O189)</f>
        <v>56</v>
      </c>
      <c r="P190" s="160"/>
      <c r="Q190" s="160"/>
      <c r="R190" s="160"/>
      <c r="S190" s="160"/>
      <c r="T190" s="160"/>
      <c r="U190" s="160"/>
    </row>
    <row r="191" spans="1:22" s="103" customFormat="1" ht="24.95" customHeight="1">
      <c r="A191" s="395"/>
      <c r="B191" s="414" t="s">
        <v>17</v>
      </c>
      <c r="C191" s="414"/>
      <c r="D191" s="414"/>
      <c r="E191" s="414"/>
      <c r="F191" s="414"/>
      <c r="G191" s="414"/>
      <c r="H191" s="414"/>
      <c r="I191" s="414"/>
      <c r="J191" s="414"/>
      <c r="K191" s="414"/>
      <c r="L191" s="414"/>
      <c r="M191" s="98">
        <f>SUM(M190,M187)</f>
        <v>1092</v>
      </c>
      <c r="N191" s="98">
        <v>66</v>
      </c>
      <c r="O191" s="98">
        <v>64</v>
      </c>
      <c r="P191" s="6"/>
      <c r="Q191" s="6"/>
      <c r="R191" s="21"/>
      <c r="S191" s="21"/>
      <c r="T191" s="21"/>
      <c r="U191" s="21"/>
    </row>
    <row r="192" spans="1:22" s="31" customFormat="1" ht="24.95" customHeight="1">
      <c r="A192" s="11"/>
      <c r="B192" s="513" t="s">
        <v>132</v>
      </c>
      <c r="C192" s="291" t="s">
        <v>153</v>
      </c>
      <c r="D192" s="321" t="s">
        <v>154</v>
      </c>
      <c r="E192" s="391" t="s">
        <v>58</v>
      </c>
      <c r="F192" s="392"/>
      <c r="G192" s="392"/>
      <c r="H192" s="358" t="s">
        <v>451</v>
      </c>
      <c r="I192" s="413" t="s">
        <v>452</v>
      </c>
      <c r="J192" s="358" t="s">
        <v>28</v>
      </c>
      <c r="K192" s="358" t="s">
        <v>402</v>
      </c>
      <c r="L192" s="127">
        <v>75.966999999999999</v>
      </c>
      <c r="M192" s="44">
        <v>252</v>
      </c>
      <c r="N192" s="188" t="s">
        <v>388</v>
      </c>
      <c r="O192" s="189"/>
      <c r="P192" s="454">
        <v>44462</v>
      </c>
      <c r="Q192" s="454">
        <v>44484</v>
      </c>
      <c r="R192" s="227">
        <v>45604</v>
      </c>
      <c r="S192" s="337" t="s">
        <v>41</v>
      </c>
      <c r="T192" s="158" t="s">
        <v>42</v>
      </c>
      <c r="U192" s="161" t="s">
        <v>57</v>
      </c>
    </row>
    <row r="193" spans="1:21" s="31" customFormat="1" ht="24.95" customHeight="1">
      <c r="A193" s="11"/>
      <c r="B193" s="514"/>
      <c r="C193" s="292"/>
      <c r="D193" s="321"/>
      <c r="E193" s="391"/>
      <c r="F193" s="392"/>
      <c r="G193" s="392"/>
      <c r="H193" s="358"/>
      <c r="I193" s="413"/>
      <c r="J193" s="358"/>
      <c r="K193" s="358"/>
      <c r="L193" s="127">
        <v>75.928700000000006</v>
      </c>
      <c r="M193" s="44">
        <v>247</v>
      </c>
      <c r="N193" s="190"/>
      <c r="O193" s="191"/>
      <c r="P193" s="362"/>
      <c r="Q193" s="362"/>
      <c r="R193" s="228"/>
      <c r="S193" s="228"/>
      <c r="T193" s="159"/>
      <c r="U193" s="162"/>
    </row>
    <row r="194" spans="1:21" s="31" customFormat="1" ht="24.95" customHeight="1">
      <c r="A194" s="11"/>
      <c r="B194" s="514"/>
      <c r="C194" s="292"/>
      <c r="D194" s="321"/>
      <c r="E194" s="392"/>
      <c r="F194" s="392"/>
      <c r="G194" s="392"/>
      <c r="H194" s="358"/>
      <c r="I194" s="413"/>
      <c r="J194" s="358"/>
      <c r="K194" s="358"/>
      <c r="L194" s="127">
        <v>84.941900000000004</v>
      </c>
      <c r="M194" s="44">
        <v>225</v>
      </c>
      <c r="N194" s="190"/>
      <c r="O194" s="191"/>
      <c r="P194" s="362"/>
      <c r="Q194" s="362"/>
      <c r="R194" s="228"/>
      <c r="S194" s="228"/>
      <c r="T194" s="159"/>
      <c r="U194" s="162"/>
    </row>
    <row r="195" spans="1:21" s="31" customFormat="1" ht="24.95" customHeight="1">
      <c r="A195" s="11"/>
      <c r="B195" s="514"/>
      <c r="C195" s="292"/>
      <c r="D195" s="321"/>
      <c r="E195" s="392"/>
      <c r="F195" s="392"/>
      <c r="G195" s="392"/>
      <c r="H195" s="358"/>
      <c r="I195" s="413"/>
      <c r="J195" s="358"/>
      <c r="K195" s="358"/>
      <c r="L195" s="127">
        <v>84.885800000000003</v>
      </c>
      <c r="M195" s="44">
        <v>220</v>
      </c>
      <c r="N195" s="192"/>
      <c r="O195" s="193"/>
      <c r="P195" s="362"/>
      <c r="Q195" s="362"/>
      <c r="R195" s="228"/>
      <c r="S195" s="228"/>
      <c r="T195" s="159"/>
      <c r="U195" s="162"/>
    </row>
    <row r="196" spans="1:21" s="31" customFormat="1" ht="24.95" customHeight="1">
      <c r="A196" s="11"/>
      <c r="B196" s="514"/>
      <c r="C196" s="292"/>
      <c r="D196" s="321"/>
      <c r="E196" s="392"/>
      <c r="F196" s="392"/>
      <c r="G196" s="392"/>
      <c r="H196" s="265" t="s">
        <v>398</v>
      </c>
      <c r="I196" s="266"/>
      <c r="J196" s="266"/>
      <c r="K196" s="266"/>
      <c r="L196" s="267"/>
      <c r="M196" s="45">
        <f>SUM(M192:M195)</f>
        <v>944</v>
      </c>
      <c r="N196" s="45">
        <f>SUM(N192:N195)</f>
        <v>0</v>
      </c>
      <c r="O196" s="45">
        <f>SUM(O192:O195)</f>
        <v>0</v>
      </c>
      <c r="P196" s="363"/>
      <c r="Q196" s="363"/>
      <c r="R196" s="229"/>
      <c r="S196" s="229"/>
      <c r="T196" s="160"/>
      <c r="U196" s="163"/>
    </row>
    <row r="197" spans="1:21" s="31" customFormat="1" ht="24.95" customHeight="1">
      <c r="A197" s="11"/>
      <c r="B197" s="514"/>
      <c r="C197" s="292"/>
      <c r="D197" s="288" t="s">
        <v>384</v>
      </c>
      <c r="E197" s="289" t="s">
        <v>385</v>
      </c>
      <c r="F197" s="290"/>
      <c r="G197" s="290"/>
      <c r="H197" s="480" t="s">
        <v>453</v>
      </c>
      <c r="I197" s="481"/>
      <c r="J197" s="288" t="s">
        <v>16</v>
      </c>
      <c r="K197" s="288" t="s">
        <v>397</v>
      </c>
      <c r="L197" s="115">
        <v>84.971299999999999</v>
      </c>
      <c r="M197" s="44">
        <v>310</v>
      </c>
      <c r="N197" s="194" t="s">
        <v>388</v>
      </c>
      <c r="O197" s="195"/>
      <c r="P197" s="167">
        <v>45250</v>
      </c>
      <c r="Q197" s="167">
        <v>45274</v>
      </c>
      <c r="R197" s="167">
        <v>46417</v>
      </c>
      <c r="S197" s="337" t="s">
        <v>53</v>
      </c>
      <c r="T197" s="158" t="s">
        <v>42</v>
      </c>
      <c r="U197" s="161" t="s">
        <v>16</v>
      </c>
    </row>
    <row r="198" spans="1:21" s="31" customFormat="1" ht="24.95" customHeight="1">
      <c r="A198" s="11"/>
      <c r="B198" s="514"/>
      <c r="C198" s="292"/>
      <c r="D198" s="288"/>
      <c r="E198" s="290"/>
      <c r="F198" s="290"/>
      <c r="G198" s="290"/>
      <c r="H198" s="482"/>
      <c r="I198" s="483"/>
      <c r="J198" s="288"/>
      <c r="K198" s="288"/>
      <c r="L198" s="115">
        <v>84.9726</v>
      </c>
      <c r="M198" s="44">
        <v>107</v>
      </c>
      <c r="N198" s="196"/>
      <c r="O198" s="197"/>
      <c r="P198" s="168"/>
      <c r="Q198" s="168"/>
      <c r="R198" s="168"/>
      <c r="S198" s="228"/>
      <c r="T198" s="159"/>
      <c r="U198" s="162"/>
    </row>
    <row r="199" spans="1:21" s="31" customFormat="1" ht="24.95" customHeight="1">
      <c r="A199" s="11"/>
      <c r="B199" s="514"/>
      <c r="C199" s="292"/>
      <c r="D199" s="288"/>
      <c r="E199" s="290"/>
      <c r="F199" s="290"/>
      <c r="G199" s="290"/>
      <c r="H199" s="484"/>
      <c r="I199" s="485"/>
      <c r="J199" s="288"/>
      <c r="K199" s="288"/>
      <c r="L199" s="115">
        <v>101.9803</v>
      </c>
      <c r="M199" s="44">
        <v>403</v>
      </c>
      <c r="N199" s="198"/>
      <c r="O199" s="199"/>
      <c r="P199" s="168"/>
      <c r="Q199" s="168"/>
      <c r="R199" s="168"/>
      <c r="S199" s="228"/>
      <c r="T199" s="159"/>
      <c r="U199" s="162"/>
    </row>
    <row r="200" spans="1:21" s="31" customFormat="1" ht="24.95" customHeight="1">
      <c r="A200" s="11"/>
      <c r="B200" s="514"/>
      <c r="C200" s="292"/>
      <c r="D200" s="288"/>
      <c r="E200" s="290"/>
      <c r="F200" s="290"/>
      <c r="G200" s="290"/>
      <c r="H200" s="131"/>
      <c r="I200" s="132"/>
      <c r="J200" s="133" t="s">
        <v>454</v>
      </c>
      <c r="K200" s="132"/>
      <c r="L200" s="134"/>
      <c r="M200" s="45">
        <f>M197+M198+M199</f>
        <v>820</v>
      </c>
      <c r="N200" s="45">
        <f>SUM(N197:N199)</f>
        <v>0</v>
      </c>
      <c r="O200" s="45">
        <f>SUM(O197:O199)</f>
        <v>0</v>
      </c>
      <c r="P200" s="169"/>
      <c r="Q200" s="169"/>
      <c r="R200" s="169"/>
      <c r="S200" s="229"/>
      <c r="T200" s="160"/>
      <c r="U200" s="163"/>
    </row>
    <row r="201" spans="1:21" s="31" customFormat="1" ht="24.95" customHeight="1">
      <c r="A201" s="11"/>
      <c r="B201" s="514"/>
      <c r="C201" s="292"/>
      <c r="D201" s="287" t="s">
        <v>386</v>
      </c>
      <c r="E201" s="289" t="s">
        <v>387</v>
      </c>
      <c r="F201" s="290"/>
      <c r="G201" s="290"/>
      <c r="H201" s="287" t="s">
        <v>455</v>
      </c>
      <c r="I201" s="287" t="s">
        <v>420</v>
      </c>
      <c r="J201" s="288" t="s">
        <v>16</v>
      </c>
      <c r="K201" s="288" t="s">
        <v>397</v>
      </c>
      <c r="L201" s="115">
        <v>84.996099999999998</v>
      </c>
      <c r="M201" s="44">
        <v>301</v>
      </c>
      <c r="N201" s="194" t="s">
        <v>388</v>
      </c>
      <c r="O201" s="195"/>
      <c r="P201" s="167">
        <v>45726</v>
      </c>
      <c r="Q201" s="167">
        <v>45749</v>
      </c>
      <c r="R201" s="167">
        <v>46689</v>
      </c>
      <c r="S201" s="337" t="s">
        <v>53</v>
      </c>
      <c r="T201" s="158" t="s">
        <v>42</v>
      </c>
      <c r="U201" s="161" t="s">
        <v>16</v>
      </c>
    </row>
    <row r="202" spans="1:21" s="31" customFormat="1" ht="24.95" customHeight="1">
      <c r="A202" s="11"/>
      <c r="B202" s="514"/>
      <c r="C202" s="292"/>
      <c r="D202" s="288"/>
      <c r="E202" s="290"/>
      <c r="F202" s="290"/>
      <c r="G202" s="290"/>
      <c r="H202" s="288"/>
      <c r="I202" s="288"/>
      <c r="J202" s="288"/>
      <c r="K202" s="288"/>
      <c r="L202" s="115">
        <v>84.974500000000006</v>
      </c>
      <c r="M202" s="44">
        <v>179</v>
      </c>
      <c r="N202" s="196"/>
      <c r="O202" s="197"/>
      <c r="P202" s="168"/>
      <c r="Q202" s="168"/>
      <c r="R202" s="168"/>
      <c r="S202" s="228"/>
      <c r="T202" s="159"/>
      <c r="U202" s="162"/>
    </row>
    <row r="203" spans="1:21" s="31" customFormat="1" ht="24.95" customHeight="1">
      <c r="A203" s="11"/>
      <c r="B203" s="514"/>
      <c r="C203" s="292"/>
      <c r="D203" s="288"/>
      <c r="E203" s="290"/>
      <c r="F203" s="290"/>
      <c r="G203" s="290"/>
      <c r="H203" s="288"/>
      <c r="I203" s="288"/>
      <c r="J203" s="288"/>
      <c r="K203" s="288"/>
      <c r="L203" s="115">
        <v>94.921099999999996</v>
      </c>
      <c r="M203" s="44">
        <v>63</v>
      </c>
      <c r="N203" s="196"/>
      <c r="O203" s="197"/>
      <c r="P203" s="168"/>
      <c r="Q203" s="168"/>
      <c r="R203" s="168"/>
      <c r="S203" s="228"/>
      <c r="T203" s="159"/>
      <c r="U203" s="162"/>
    </row>
    <row r="204" spans="1:21" s="31" customFormat="1" ht="24.95" customHeight="1">
      <c r="A204" s="11"/>
      <c r="B204" s="514"/>
      <c r="C204" s="292"/>
      <c r="D204" s="288"/>
      <c r="E204" s="290"/>
      <c r="F204" s="290"/>
      <c r="G204" s="290"/>
      <c r="H204" s="288"/>
      <c r="I204" s="288"/>
      <c r="J204" s="288"/>
      <c r="K204" s="288"/>
      <c r="L204" s="115">
        <v>94.999099999999999</v>
      </c>
      <c r="M204" s="44">
        <v>5</v>
      </c>
      <c r="N204" s="198"/>
      <c r="O204" s="199"/>
      <c r="P204" s="168"/>
      <c r="Q204" s="168"/>
      <c r="R204" s="168"/>
      <c r="S204" s="228"/>
      <c r="T204" s="159"/>
      <c r="U204" s="162"/>
    </row>
    <row r="205" spans="1:21" s="31" customFormat="1" ht="24.95" customHeight="1">
      <c r="A205" s="11"/>
      <c r="B205" s="514"/>
      <c r="C205" s="292"/>
      <c r="D205" s="288"/>
      <c r="E205" s="290"/>
      <c r="F205" s="290"/>
      <c r="G205" s="290"/>
      <c r="H205" s="131"/>
      <c r="I205" s="132"/>
      <c r="J205" s="133" t="s">
        <v>454</v>
      </c>
      <c r="K205" s="132"/>
      <c r="L205" s="134"/>
      <c r="M205" s="45">
        <f>M201+M202+M203+M204</f>
        <v>548</v>
      </c>
      <c r="N205" s="45">
        <f>SUM(N201:N204)</f>
        <v>0</v>
      </c>
      <c r="O205" s="45">
        <f>SUM(O201:O204)</f>
        <v>0</v>
      </c>
      <c r="P205" s="169"/>
      <c r="Q205" s="169"/>
      <c r="R205" s="169"/>
      <c r="S205" s="229"/>
      <c r="T205" s="160"/>
      <c r="U205" s="163"/>
    </row>
    <row r="206" spans="1:21" s="31" customFormat="1" ht="24.95" customHeight="1">
      <c r="A206" s="11"/>
      <c r="B206" s="514"/>
      <c r="C206" s="292"/>
      <c r="D206" s="287" t="s">
        <v>386</v>
      </c>
      <c r="E206" s="289" t="s">
        <v>508</v>
      </c>
      <c r="F206" s="290"/>
      <c r="G206" s="290"/>
      <c r="H206" s="287" t="s">
        <v>509</v>
      </c>
      <c r="I206" s="287" t="s">
        <v>510</v>
      </c>
      <c r="J206" s="288" t="s">
        <v>16</v>
      </c>
      <c r="K206" s="288" t="s">
        <v>397</v>
      </c>
      <c r="L206" s="145">
        <v>84.993399999999994</v>
      </c>
      <c r="M206" s="146">
        <v>245</v>
      </c>
      <c r="N206" s="194" t="s">
        <v>388</v>
      </c>
      <c r="O206" s="195"/>
      <c r="P206" s="167">
        <v>45789</v>
      </c>
      <c r="Q206" s="167">
        <v>45812</v>
      </c>
      <c r="R206" s="167">
        <v>47118</v>
      </c>
      <c r="S206" s="147" t="s">
        <v>53</v>
      </c>
      <c r="T206" s="158" t="s">
        <v>42</v>
      </c>
      <c r="U206" s="161" t="s">
        <v>16</v>
      </c>
    </row>
    <row r="207" spans="1:21" s="31" customFormat="1" ht="24.95" customHeight="1">
      <c r="A207" s="11"/>
      <c r="B207" s="514"/>
      <c r="C207" s="292"/>
      <c r="D207" s="288"/>
      <c r="E207" s="290"/>
      <c r="F207" s="290"/>
      <c r="G207" s="290"/>
      <c r="H207" s="288"/>
      <c r="I207" s="288"/>
      <c r="J207" s="288"/>
      <c r="K207" s="288"/>
      <c r="L207" s="145">
        <v>84.995699999999999</v>
      </c>
      <c r="M207" s="146">
        <v>36</v>
      </c>
      <c r="N207" s="196"/>
      <c r="O207" s="197"/>
      <c r="P207" s="168"/>
      <c r="Q207" s="168"/>
      <c r="R207" s="168"/>
      <c r="S207" s="147" t="s">
        <v>53</v>
      </c>
      <c r="T207" s="159"/>
      <c r="U207" s="162"/>
    </row>
    <row r="208" spans="1:21" s="31" customFormat="1" ht="24.95" customHeight="1">
      <c r="A208" s="11"/>
      <c r="B208" s="514"/>
      <c r="C208" s="292"/>
      <c r="D208" s="288"/>
      <c r="E208" s="290"/>
      <c r="F208" s="290"/>
      <c r="G208" s="290"/>
      <c r="H208" s="288"/>
      <c r="I208" s="288"/>
      <c r="J208" s="288"/>
      <c r="K208" s="288"/>
      <c r="L208" s="145">
        <v>107.9862</v>
      </c>
      <c r="M208" s="146">
        <v>136</v>
      </c>
      <c r="N208" s="196"/>
      <c r="O208" s="197"/>
      <c r="P208" s="168"/>
      <c r="Q208" s="168"/>
      <c r="R208" s="168"/>
      <c r="S208" s="148" t="s">
        <v>53</v>
      </c>
      <c r="T208" s="159"/>
      <c r="U208" s="162"/>
    </row>
    <row r="209" spans="1:21" s="31" customFormat="1" ht="24.95" customHeight="1">
      <c r="A209" s="11"/>
      <c r="B209" s="514"/>
      <c r="C209" s="292"/>
      <c r="D209" s="288"/>
      <c r="E209" s="290"/>
      <c r="F209" s="290"/>
      <c r="G209" s="290"/>
      <c r="H209" s="288"/>
      <c r="I209" s="288"/>
      <c r="J209" s="288"/>
      <c r="K209" s="288"/>
      <c r="L209" s="145">
        <v>126.9991</v>
      </c>
      <c r="M209" s="146">
        <v>1</v>
      </c>
      <c r="N209" s="198"/>
      <c r="O209" s="199"/>
      <c r="P209" s="168"/>
      <c r="Q209" s="168"/>
      <c r="R209" s="168"/>
      <c r="S209" s="147" t="s">
        <v>53</v>
      </c>
      <c r="T209" s="159"/>
      <c r="U209" s="162"/>
    </row>
    <row r="210" spans="1:21" s="31" customFormat="1" ht="24.95" customHeight="1">
      <c r="A210" s="11"/>
      <c r="B210" s="515"/>
      <c r="C210" s="293"/>
      <c r="D210" s="288"/>
      <c r="E210" s="290"/>
      <c r="F210" s="290"/>
      <c r="G210" s="290"/>
      <c r="H210" s="132"/>
      <c r="I210" s="132"/>
      <c r="J210" s="133"/>
      <c r="K210" s="132"/>
      <c r="L210" s="134"/>
      <c r="M210" s="45">
        <f>M206+M207+M208+M209</f>
        <v>418</v>
      </c>
      <c r="N210" s="45">
        <f>SUM(N206:N209)</f>
        <v>0</v>
      </c>
      <c r="O210" s="45">
        <f>SUM(O206:O209)</f>
        <v>0</v>
      </c>
      <c r="P210" s="169"/>
      <c r="Q210" s="169"/>
      <c r="R210" s="169"/>
      <c r="S210" s="147"/>
      <c r="T210" s="160"/>
      <c r="U210" s="163"/>
    </row>
    <row r="211" spans="1:21" s="31" customFormat="1" ht="24.95" customHeight="1">
      <c r="A211" s="8"/>
      <c r="B211" s="313" t="s">
        <v>17</v>
      </c>
      <c r="C211" s="314"/>
      <c r="D211" s="314"/>
      <c r="E211" s="314"/>
      <c r="F211" s="314"/>
      <c r="G211" s="314"/>
      <c r="H211" s="314"/>
      <c r="I211" s="314"/>
      <c r="J211" s="314"/>
      <c r="K211" s="314"/>
      <c r="L211" s="315"/>
      <c r="M211" s="98">
        <f>M196+M200+M205+M210</f>
        <v>2730</v>
      </c>
      <c r="N211" s="98">
        <v>416</v>
      </c>
      <c r="O211" s="98">
        <v>289</v>
      </c>
      <c r="P211" s="6"/>
      <c r="Q211" s="6"/>
      <c r="R211" s="21"/>
      <c r="S211" s="21"/>
      <c r="T211" s="21"/>
      <c r="U211" s="21"/>
    </row>
    <row r="212" spans="1:21" s="94" customFormat="1" ht="24.95" customHeight="1">
      <c r="A212" s="8"/>
      <c r="B212" s="415" t="s">
        <v>25</v>
      </c>
      <c r="C212" s="291" t="s">
        <v>60</v>
      </c>
      <c r="D212" s="331" t="s">
        <v>61</v>
      </c>
      <c r="E212" s="260" t="s">
        <v>62</v>
      </c>
      <c r="F212" s="453"/>
      <c r="G212" s="453"/>
      <c r="H212" s="263" t="s">
        <v>456</v>
      </c>
      <c r="I212" s="263" t="s">
        <v>457</v>
      </c>
      <c r="J212" s="264" t="s">
        <v>28</v>
      </c>
      <c r="K212" s="264" t="s">
        <v>402</v>
      </c>
      <c r="L212" s="12" t="s">
        <v>63</v>
      </c>
      <c r="M212" s="64">
        <v>8</v>
      </c>
      <c r="N212" s="65">
        <v>3</v>
      </c>
      <c r="O212" s="65">
        <v>3</v>
      </c>
      <c r="P212" s="156" t="s">
        <v>336</v>
      </c>
      <c r="Q212" s="156" t="s">
        <v>337</v>
      </c>
      <c r="R212" s="156" t="s">
        <v>338</v>
      </c>
      <c r="S212" s="156" t="s">
        <v>41</v>
      </c>
      <c r="T212" s="156"/>
      <c r="U212" s="156" t="s">
        <v>171</v>
      </c>
    </row>
    <row r="213" spans="1:21" s="94" customFormat="1" ht="24.95" customHeight="1">
      <c r="A213" s="8"/>
      <c r="B213" s="416"/>
      <c r="C213" s="292"/>
      <c r="D213" s="332"/>
      <c r="E213" s="260"/>
      <c r="F213" s="453"/>
      <c r="G213" s="453"/>
      <c r="H213" s="263"/>
      <c r="I213" s="263"/>
      <c r="J213" s="264"/>
      <c r="K213" s="264"/>
      <c r="L213" s="12" t="s">
        <v>64</v>
      </c>
      <c r="M213" s="64">
        <v>16</v>
      </c>
      <c r="N213" s="65">
        <v>4</v>
      </c>
      <c r="O213" s="65">
        <v>4</v>
      </c>
      <c r="P213" s="156"/>
      <c r="Q213" s="156"/>
      <c r="R213" s="156"/>
      <c r="S213" s="156"/>
      <c r="T213" s="156"/>
      <c r="U213" s="156"/>
    </row>
    <row r="214" spans="1:21" s="94" customFormat="1" ht="24.95" customHeight="1">
      <c r="A214" s="8"/>
      <c r="B214" s="416"/>
      <c r="C214" s="292"/>
      <c r="D214" s="332"/>
      <c r="E214" s="260"/>
      <c r="F214" s="453"/>
      <c r="G214" s="453"/>
      <c r="H214" s="263"/>
      <c r="I214" s="263"/>
      <c r="J214" s="264"/>
      <c r="K214" s="264"/>
      <c r="L214" s="13">
        <v>49</v>
      </c>
      <c r="M214" s="64">
        <v>36</v>
      </c>
      <c r="N214" s="65">
        <v>0</v>
      </c>
      <c r="O214" s="65">
        <v>0</v>
      </c>
      <c r="P214" s="156"/>
      <c r="Q214" s="156"/>
      <c r="R214" s="156"/>
      <c r="S214" s="156"/>
      <c r="T214" s="156"/>
      <c r="U214" s="156"/>
    </row>
    <row r="215" spans="1:21" s="94" customFormat="1" ht="24.95" customHeight="1">
      <c r="A215" s="8"/>
      <c r="B215" s="416"/>
      <c r="C215" s="292"/>
      <c r="D215" s="332"/>
      <c r="E215" s="260"/>
      <c r="F215" s="453"/>
      <c r="G215" s="453"/>
      <c r="H215" s="263"/>
      <c r="I215" s="263"/>
      <c r="J215" s="264"/>
      <c r="K215" s="264"/>
      <c r="L215" s="12" t="s">
        <v>65</v>
      </c>
      <c r="M215" s="64">
        <v>16</v>
      </c>
      <c r="N215" s="65">
        <v>0</v>
      </c>
      <c r="O215" s="65">
        <v>0</v>
      </c>
      <c r="P215" s="156"/>
      <c r="Q215" s="156"/>
      <c r="R215" s="156"/>
      <c r="S215" s="156"/>
      <c r="T215" s="156"/>
      <c r="U215" s="156"/>
    </row>
    <row r="216" spans="1:21" s="94" customFormat="1" ht="24.95" customHeight="1">
      <c r="A216" s="8"/>
      <c r="B216" s="416"/>
      <c r="C216" s="292"/>
      <c r="D216" s="332"/>
      <c r="E216" s="453"/>
      <c r="F216" s="453"/>
      <c r="G216" s="453"/>
      <c r="H216" s="264"/>
      <c r="I216" s="264"/>
      <c r="J216" s="264"/>
      <c r="K216" s="264"/>
      <c r="L216" s="12" t="s">
        <v>66</v>
      </c>
      <c r="M216" s="64">
        <v>36</v>
      </c>
      <c r="N216" s="65">
        <v>1</v>
      </c>
      <c r="O216" s="65">
        <v>1</v>
      </c>
      <c r="P216" s="156"/>
      <c r="Q216" s="156"/>
      <c r="R216" s="156"/>
      <c r="S216" s="156"/>
      <c r="T216" s="156"/>
      <c r="U216" s="156"/>
    </row>
    <row r="217" spans="1:21" s="94" customFormat="1" ht="24.95" customHeight="1">
      <c r="A217" s="8"/>
      <c r="B217" s="416"/>
      <c r="C217" s="292"/>
      <c r="D217" s="332"/>
      <c r="E217" s="453"/>
      <c r="F217" s="453"/>
      <c r="G217" s="453"/>
      <c r="H217" s="265" t="s">
        <v>398</v>
      </c>
      <c r="I217" s="266"/>
      <c r="J217" s="266"/>
      <c r="K217" s="266"/>
      <c r="L217" s="267"/>
      <c r="M217" s="45">
        <f>SUM(M212:M216)</f>
        <v>112</v>
      </c>
      <c r="N217" s="45">
        <f>SUM(N212:N216)</f>
        <v>8</v>
      </c>
      <c r="O217" s="45">
        <f>SUM(O212:O216)</f>
        <v>8</v>
      </c>
      <c r="P217" s="157"/>
      <c r="Q217" s="157"/>
      <c r="R217" s="157"/>
      <c r="S217" s="157"/>
      <c r="T217" s="157"/>
      <c r="U217" s="157"/>
    </row>
    <row r="218" spans="1:21" s="94" customFormat="1" ht="24.95" customHeight="1">
      <c r="A218" s="8"/>
      <c r="B218" s="416"/>
      <c r="C218" s="292"/>
      <c r="D218" s="332"/>
      <c r="E218" s="323" t="s">
        <v>67</v>
      </c>
      <c r="F218" s="425"/>
      <c r="G218" s="426"/>
      <c r="H218" s="268" t="s">
        <v>456</v>
      </c>
      <c r="I218" s="268" t="s">
        <v>458</v>
      </c>
      <c r="J218" s="269" t="s">
        <v>28</v>
      </c>
      <c r="K218" s="269" t="s">
        <v>402</v>
      </c>
      <c r="L218" s="12" t="s">
        <v>68</v>
      </c>
      <c r="M218" s="64">
        <v>12</v>
      </c>
      <c r="N218" s="65">
        <v>3</v>
      </c>
      <c r="O218" s="65">
        <v>3</v>
      </c>
      <c r="P218" s="156" t="s">
        <v>336</v>
      </c>
      <c r="Q218" s="156" t="s">
        <v>337</v>
      </c>
      <c r="R218" s="156" t="s">
        <v>338</v>
      </c>
      <c r="S218" s="156" t="s">
        <v>41</v>
      </c>
      <c r="T218" s="156"/>
      <c r="U218" s="156" t="s">
        <v>171</v>
      </c>
    </row>
    <row r="219" spans="1:21" s="94" customFormat="1" ht="24.95" customHeight="1">
      <c r="A219" s="8"/>
      <c r="B219" s="416"/>
      <c r="C219" s="292"/>
      <c r="D219" s="332"/>
      <c r="E219" s="326"/>
      <c r="F219" s="427"/>
      <c r="G219" s="428"/>
      <c r="H219" s="263"/>
      <c r="I219" s="263"/>
      <c r="J219" s="264"/>
      <c r="K219" s="264"/>
      <c r="L219" s="12" t="s">
        <v>64</v>
      </c>
      <c r="M219" s="64">
        <v>24</v>
      </c>
      <c r="N219" s="65">
        <v>3</v>
      </c>
      <c r="O219" s="65">
        <v>3</v>
      </c>
      <c r="P219" s="156"/>
      <c r="Q219" s="156"/>
      <c r="R219" s="156"/>
      <c r="S219" s="156"/>
      <c r="T219" s="156"/>
      <c r="U219" s="156"/>
    </row>
    <row r="220" spans="1:21" s="94" customFormat="1" ht="24.95" customHeight="1">
      <c r="A220" s="8"/>
      <c r="B220" s="416"/>
      <c r="C220" s="292"/>
      <c r="D220" s="332"/>
      <c r="E220" s="326"/>
      <c r="F220" s="427"/>
      <c r="G220" s="428"/>
      <c r="H220" s="263"/>
      <c r="I220" s="263"/>
      <c r="J220" s="264"/>
      <c r="K220" s="264"/>
      <c r="L220" s="13">
        <v>56</v>
      </c>
      <c r="M220" s="64">
        <v>24</v>
      </c>
      <c r="N220" s="65">
        <v>0</v>
      </c>
      <c r="O220" s="65">
        <v>0</v>
      </c>
      <c r="P220" s="156"/>
      <c r="Q220" s="156"/>
      <c r="R220" s="156"/>
      <c r="S220" s="156"/>
      <c r="T220" s="156"/>
      <c r="U220" s="156"/>
    </row>
    <row r="221" spans="1:21" s="94" customFormat="1" ht="24.95" customHeight="1">
      <c r="A221" s="8"/>
      <c r="B221" s="416"/>
      <c r="C221" s="292"/>
      <c r="D221" s="333"/>
      <c r="E221" s="429"/>
      <c r="F221" s="429"/>
      <c r="G221" s="430"/>
      <c r="H221" s="265" t="s">
        <v>398</v>
      </c>
      <c r="I221" s="266"/>
      <c r="J221" s="266"/>
      <c r="K221" s="266"/>
      <c r="L221" s="267"/>
      <c r="M221" s="45">
        <f>SUM(M218:M220)</f>
        <v>60</v>
      </c>
      <c r="N221" s="45">
        <f>SUM(N218:N220)</f>
        <v>6</v>
      </c>
      <c r="O221" s="45">
        <f>SUM(O218:O220)</f>
        <v>6</v>
      </c>
      <c r="P221" s="157"/>
      <c r="Q221" s="157"/>
      <c r="R221" s="157"/>
      <c r="S221" s="157"/>
      <c r="T221" s="157"/>
      <c r="U221" s="157"/>
    </row>
    <row r="222" spans="1:21" s="94" customFormat="1" ht="24.95" customHeight="1">
      <c r="A222" s="8"/>
      <c r="B222" s="416"/>
      <c r="C222" s="292"/>
      <c r="D222" s="331" t="s">
        <v>69</v>
      </c>
      <c r="E222" s="323" t="s">
        <v>70</v>
      </c>
      <c r="F222" s="425"/>
      <c r="G222" s="426"/>
      <c r="H222" s="268" t="s">
        <v>459</v>
      </c>
      <c r="I222" s="270" t="s">
        <v>460</v>
      </c>
      <c r="J222" s="269" t="s">
        <v>28</v>
      </c>
      <c r="K222" s="269" t="s">
        <v>402</v>
      </c>
      <c r="L222" s="14">
        <v>65.323499999999996</v>
      </c>
      <c r="M222" s="64">
        <v>48</v>
      </c>
      <c r="N222" s="65">
        <v>0</v>
      </c>
      <c r="O222" s="65">
        <v>0</v>
      </c>
      <c r="P222" s="156" t="s">
        <v>339</v>
      </c>
      <c r="Q222" s="156" t="s">
        <v>340</v>
      </c>
      <c r="R222" s="156" t="s">
        <v>341</v>
      </c>
      <c r="S222" s="156" t="s">
        <v>41</v>
      </c>
      <c r="T222" s="156" t="s">
        <v>144</v>
      </c>
      <c r="U222" s="156" t="s">
        <v>28</v>
      </c>
    </row>
    <row r="223" spans="1:21" s="94" customFormat="1" ht="24.95" customHeight="1">
      <c r="A223" s="8"/>
      <c r="B223" s="416"/>
      <c r="C223" s="292"/>
      <c r="D223" s="332"/>
      <c r="E223" s="326"/>
      <c r="F223" s="427"/>
      <c r="G223" s="428"/>
      <c r="H223" s="263"/>
      <c r="I223" s="271"/>
      <c r="J223" s="264"/>
      <c r="K223" s="264"/>
      <c r="L223" s="14">
        <v>77.154899999999998</v>
      </c>
      <c r="M223" s="64">
        <v>72</v>
      </c>
      <c r="N223" s="66">
        <v>5</v>
      </c>
      <c r="O223" s="66">
        <v>5</v>
      </c>
      <c r="P223" s="156"/>
      <c r="Q223" s="156"/>
      <c r="R223" s="156"/>
      <c r="S223" s="156"/>
      <c r="T223" s="156"/>
      <c r="U223" s="156"/>
    </row>
    <row r="224" spans="1:21" s="94" customFormat="1" ht="24.95" customHeight="1">
      <c r="A224" s="8"/>
      <c r="B224" s="416"/>
      <c r="C224" s="292"/>
      <c r="D224" s="333"/>
      <c r="E224" s="429"/>
      <c r="F224" s="429"/>
      <c r="G224" s="430"/>
      <c r="H224" s="265" t="s">
        <v>398</v>
      </c>
      <c r="I224" s="266"/>
      <c r="J224" s="266"/>
      <c r="K224" s="266"/>
      <c r="L224" s="267"/>
      <c r="M224" s="45">
        <f>SUM(M222:M223)</f>
        <v>120</v>
      </c>
      <c r="N224" s="45">
        <f>SUM(N222:N223)</f>
        <v>5</v>
      </c>
      <c r="O224" s="45">
        <f>SUM(O222:O223)</f>
        <v>5</v>
      </c>
      <c r="P224" s="157"/>
      <c r="Q224" s="157"/>
      <c r="R224" s="157"/>
      <c r="S224" s="157"/>
      <c r="T224" s="157"/>
      <c r="U224" s="157"/>
    </row>
    <row r="225" spans="1:21" s="94" customFormat="1" ht="24.95" customHeight="1">
      <c r="A225" s="8"/>
      <c r="B225" s="416"/>
      <c r="C225" s="292"/>
      <c r="D225" s="262" t="s">
        <v>220</v>
      </c>
      <c r="E225" s="260" t="s">
        <v>221</v>
      </c>
      <c r="F225" s="261"/>
      <c r="G225" s="261"/>
      <c r="H225" s="262" t="s">
        <v>461</v>
      </c>
      <c r="I225" s="455" t="s">
        <v>462</v>
      </c>
      <c r="J225" s="262" t="s">
        <v>28</v>
      </c>
      <c r="K225" s="262" t="s">
        <v>402</v>
      </c>
      <c r="L225" s="15">
        <v>84.892200000000003</v>
      </c>
      <c r="M225" s="67">
        <v>922</v>
      </c>
      <c r="N225" s="68">
        <v>0</v>
      </c>
      <c r="O225" s="68">
        <v>0</v>
      </c>
      <c r="P225" s="156" t="s">
        <v>342</v>
      </c>
      <c r="Q225" s="156" t="s">
        <v>343</v>
      </c>
      <c r="R225" s="156" t="s">
        <v>344</v>
      </c>
      <c r="S225" s="156" t="s">
        <v>41</v>
      </c>
      <c r="T225" s="156" t="s">
        <v>145</v>
      </c>
      <c r="U225" s="156" t="s">
        <v>235</v>
      </c>
    </row>
    <row r="226" spans="1:21" s="94" customFormat="1" ht="24.95" customHeight="1">
      <c r="A226" s="8"/>
      <c r="B226" s="416"/>
      <c r="C226" s="292"/>
      <c r="D226" s="262"/>
      <c r="E226" s="261"/>
      <c r="F226" s="261"/>
      <c r="G226" s="261"/>
      <c r="H226" s="262"/>
      <c r="I226" s="262"/>
      <c r="J226" s="262"/>
      <c r="K226" s="262"/>
      <c r="L226" s="15">
        <v>84.981899999999996</v>
      </c>
      <c r="M226" s="67">
        <v>336</v>
      </c>
      <c r="N226" s="69">
        <v>0</v>
      </c>
      <c r="O226" s="69">
        <v>0</v>
      </c>
      <c r="P226" s="156"/>
      <c r="Q226" s="156"/>
      <c r="R226" s="156"/>
      <c r="S226" s="156"/>
      <c r="T226" s="156"/>
      <c r="U226" s="156"/>
    </row>
    <row r="227" spans="1:21" s="94" customFormat="1" ht="24.95" customHeight="1">
      <c r="A227" s="8"/>
      <c r="B227" s="416"/>
      <c r="C227" s="292"/>
      <c r="D227" s="262"/>
      <c r="E227" s="261"/>
      <c r="F227" s="261"/>
      <c r="G227" s="261"/>
      <c r="H227" s="262"/>
      <c r="I227" s="262"/>
      <c r="J227" s="262"/>
      <c r="K227" s="262"/>
      <c r="L227" s="15">
        <v>99.236599999999996</v>
      </c>
      <c r="M227" s="67">
        <v>153</v>
      </c>
      <c r="N227" s="69">
        <v>0</v>
      </c>
      <c r="O227" s="69">
        <v>0</v>
      </c>
      <c r="P227" s="156"/>
      <c r="Q227" s="156"/>
      <c r="R227" s="156"/>
      <c r="S227" s="156"/>
      <c r="T227" s="156"/>
      <c r="U227" s="156"/>
    </row>
    <row r="228" spans="1:21" s="94" customFormat="1" ht="24.95" customHeight="1">
      <c r="A228" s="8"/>
      <c r="B228" s="416"/>
      <c r="C228" s="292"/>
      <c r="D228" s="262"/>
      <c r="E228" s="261"/>
      <c r="F228" s="261"/>
      <c r="G228" s="261"/>
      <c r="H228" s="262"/>
      <c r="I228" s="262"/>
      <c r="J228" s="262"/>
      <c r="K228" s="262"/>
      <c r="L228" s="15">
        <v>110.2366</v>
      </c>
      <c r="M228" s="67">
        <v>115</v>
      </c>
      <c r="N228" s="69">
        <v>0</v>
      </c>
      <c r="O228" s="69">
        <v>0</v>
      </c>
      <c r="P228" s="156"/>
      <c r="Q228" s="156"/>
      <c r="R228" s="156"/>
      <c r="S228" s="156"/>
      <c r="T228" s="156"/>
      <c r="U228" s="156"/>
    </row>
    <row r="229" spans="1:21" s="94" customFormat="1" ht="24.95" customHeight="1">
      <c r="A229" s="8"/>
      <c r="B229" s="416"/>
      <c r="C229" s="292"/>
      <c r="D229" s="262"/>
      <c r="E229" s="261"/>
      <c r="F229" s="261"/>
      <c r="G229" s="261"/>
      <c r="H229" s="262"/>
      <c r="I229" s="262"/>
      <c r="J229" s="262"/>
      <c r="K229" s="262"/>
      <c r="L229" s="15">
        <v>184.08439999999999</v>
      </c>
      <c r="M229" s="67">
        <v>6</v>
      </c>
      <c r="N229" s="69">
        <v>0</v>
      </c>
      <c r="O229" s="69">
        <v>0</v>
      </c>
      <c r="P229" s="156"/>
      <c r="Q229" s="156"/>
      <c r="R229" s="156"/>
      <c r="S229" s="156"/>
      <c r="T229" s="156"/>
      <c r="U229" s="156"/>
    </row>
    <row r="230" spans="1:21" s="94" customFormat="1" ht="24.95" customHeight="1">
      <c r="A230" s="8"/>
      <c r="B230" s="416"/>
      <c r="C230" s="292"/>
      <c r="D230" s="262"/>
      <c r="E230" s="261"/>
      <c r="F230" s="261"/>
      <c r="G230" s="261"/>
      <c r="H230" s="265" t="s">
        <v>398</v>
      </c>
      <c r="I230" s="266"/>
      <c r="J230" s="266"/>
      <c r="K230" s="266"/>
      <c r="L230" s="267"/>
      <c r="M230" s="45">
        <f>SUM(M225:M229)</f>
        <v>1532</v>
      </c>
      <c r="N230" s="45">
        <f>SUM(N225:N229)</f>
        <v>0</v>
      </c>
      <c r="O230" s="45">
        <f>SUM(O225:O229)</f>
        <v>0</v>
      </c>
      <c r="P230" s="157"/>
      <c r="Q230" s="157"/>
      <c r="R230" s="157"/>
      <c r="S230" s="157"/>
      <c r="T230" s="157"/>
      <c r="U230" s="157"/>
    </row>
    <row r="231" spans="1:21" s="94" customFormat="1" ht="24.95" customHeight="1">
      <c r="A231" s="8"/>
      <c r="B231" s="416"/>
      <c r="C231" s="292"/>
      <c r="D231" s="262" t="s">
        <v>71</v>
      </c>
      <c r="E231" s="260" t="s">
        <v>72</v>
      </c>
      <c r="F231" s="261"/>
      <c r="G231" s="261"/>
      <c r="H231" s="261" t="s">
        <v>463</v>
      </c>
      <c r="I231" s="260" t="s">
        <v>464</v>
      </c>
      <c r="J231" s="262" t="s">
        <v>28</v>
      </c>
      <c r="K231" s="262" t="s">
        <v>402</v>
      </c>
      <c r="L231" s="15" t="s">
        <v>73</v>
      </c>
      <c r="M231" s="67">
        <v>1</v>
      </c>
      <c r="N231" s="69">
        <v>1</v>
      </c>
      <c r="O231" s="69">
        <v>1</v>
      </c>
      <c r="P231" s="156" t="s">
        <v>345</v>
      </c>
      <c r="Q231" s="156" t="s">
        <v>346</v>
      </c>
      <c r="R231" s="156" t="s">
        <v>347</v>
      </c>
      <c r="S231" s="156" t="s">
        <v>41</v>
      </c>
      <c r="T231" s="156"/>
      <c r="U231" s="156" t="s">
        <v>171</v>
      </c>
    </row>
    <row r="232" spans="1:21" s="94" customFormat="1" ht="24.95" customHeight="1">
      <c r="A232" s="8"/>
      <c r="B232" s="416"/>
      <c r="C232" s="292"/>
      <c r="D232" s="262"/>
      <c r="E232" s="261"/>
      <c r="F232" s="261"/>
      <c r="G232" s="261"/>
      <c r="H232" s="261"/>
      <c r="I232" s="261"/>
      <c r="J232" s="262"/>
      <c r="K232" s="262"/>
      <c r="L232" s="15" t="s">
        <v>74</v>
      </c>
      <c r="M232" s="67">
        <v>14</v>
      </c>
      <c r="N232" s="69">
        <v>14</v>
      </c>
      <c r="O232" s="69">
        <v>14</v>
      </c>
      <c r="P232" s="156"/>
      <c r="Q232" s="156"/>
      <c r="R232" s="156"/>
      <c r="S232" s="156"/>
      <c r="T232" s="156"/>
      <c r="U232" s="156"/>
    </row>
    <row r="233" spans="1:21" s="94" customFormat="1" ht="24.95" customHeight="1">
      <c r="A233" s="8"/>
      <c r="B233" s="416"/>
      <c r="C233" s="292"/>
      <c r="D233" s="262"/>
      <c r="E233" s="261"/>
      <c r="F233" s="261"/>
      <c r="G233" s="261"/>
      <c r="H233" s="261"/>
      <c r="I233" s="261"/>
      <c r="J233" s="262"/>
      <c r="K233" s="262"/>
      <c r="L233" s="16" t="s">
        <v>75</v>
      </c>
      <c r="M233" s="67">
        <v>30</v>
      </c>
      <c r="N233" s="69">
        <v>27</v>
      </c>
      <c r="O233" s="69">
        <v>27</v>
      </c>
      <c r="P233" s="156"/>
      <c r="Q233" s="156"/>
      <c r="R233" s="156"/>
      <c r="S233" s="156"/>
      <c r="T233" s="156"/>
      <c r="U233" s="156"/>
    </row>
    <row r="234" spans="1:21" s="94" customFormat="1" ht="24.95" customHeight="1">
      <c r="A234" s="8"/>
      <c r="B234" s="416"/>
      <c r="C234" s="292"/>
      <c r="D234" s="262"/>
      <c r="E234" s="261"/>
      <c r="F234" s="261"/>
      <c r="G234" s="261"/>
      <c r="H234" s="261"/>
      <c r="I234" s="261"/>
      <c r="J234" s="262"/>
      <c r="K234" s="262"/>
      <c r="L234" s="16" t="s">
        <v>76</v>
      </c>
      <c r="M234" s="67">
        <v>15</v>
      </c>
      <c r="N234" s="69">
        <v>14</v>
      </c>
      <c r="O234" s="69">
        <v>14</v>
      </c>
      <c r="P234" s="156"/>
      <c r="Q234" s="156"/>
      <c r="R234" s="156"/>
      <c r="S234" s="156"/>
      <c r="T234" s="156"/>
      <c r="U234" s="156"/>
    </row>
    <row r="235" spans="1:21" s="94" customFormat="1" ht="24.95" customHeight="1">
      <c r="A235" s="8"/>
      <c r="B235" s="416"/>
      <c r="C235" s="292"/>
      <c r="D235" s="262"/>
      <c r="E235" s="261"/>
      <c r="F235" s="261"/>
      <c r="G235" s="261"/>
      <c r="H235" s="265" t="s">
        <v>398</v>
      </c>
      <c r="I235" s="266"/>
      <c r="J235" s="266"/>
      <c r="K235" s="266"/>
      <c r="L235" s="267"/>
      <c r="M235" s="45">
        <f>SUM(M231:M234)</f>
        <v>60</v>
      </c>
      <c r="N235" s="45">
        <f>SUM(N231:N234)</f>
        <v>56</v>
      </c>
      <c r="O235" s="45">
        <f>SUM(O231:O234)</f>
        <v>56</v>
      </c>
      <c r="P235" s="157"/>
      <c r="Q235" s="157"/>
      <c r="R235" s="157"/>
      <c r="S235" s="157"/>
      <c r="T235" s="157"/>
      <c r="U235" s="157"/>
    </row>
    <row r="236" spans="1:21" s="94" customFormat="1" ht="24.95" customHeight="1">
      <c r="A236" s="8"/>
      <c r="B236" s="416"/>
      <c r="C236" s="292"/>
      <c r="D236" s="262" t="s">
        <v>77</v>
      </c>
      <c r="E236" s="260" t="s">
        <v>78</v>
      </c>
      <c r="F236" s="261"/>
      <c r="G236" s="261"/>
      <c r="H236" s="261" t="s">
        <v>465</v>
      </c>
      <c r="I236" s="260" t="s">
        <v>466</v>
      </c>
      <c r="J236" s="262" t="s">
        <v>28</v>
      </c>
      <c r="K236" s="262" t="s">
        <v>402</v>
      </c>
      <c r="L236" s="15" t="s">
        <v>79</v>
      </c>
      <c r="M236" s="67">
        <v>32</v>
      </c>
      <c r="N236" s="69">
        <v>9</v>
      </c>
      <c r="O236" s="69">
        <v>9</v>
      </c>
      <c r="P236" s="156" t="s">
        <v>348</v>
      </c>
      <c r="Q236" s="156" t="s">
        <v>349</v>
      </c>
      <c r="R236" s="156" t="s">
        <v>350</v>
      </c>
      <c r="S236" s="156" t="s">
        <v>41</v>
      </c>
      <c r="T236" s="156"/>
      <c r="U236" s="156" t="s">
        <v>16</v>
      </c>
    </row>
    <row r="237" spans="1:21" s="94" customFormat="1" ht="24.95" customHeight="1">
      <c r="A237" s="8"/>
      <c r="B237" s="416"/>
      <c r="C237" s="292"/>
      <c r="D237" s="262"/>
      <c r="E237" s="261"/>
      <c r="F237" s="261"/>
      <c r="G237" s="261"/>
      <c r="H237" s="261"/>
      <c r="I237" s="261"/>
      <c r="J237" s="262"/>
      <c r="K237" s="262"/>
      <c r="L237" s="15" t="s">
        <v>80</v>
      </c>
      <c r="M237" s="67">
        <v>108</v>
      </c>
      <c r="N237" s="69">
        <v>13</v>
      </c>
      <c r="O237" s="69">
        <v>13</v>
      </c>
      <c r="P237" s="156"/>
      <c r="Q237" s="156"/>
      <c r="R237" s="156"/>
      <c r="S237" s="156"/>
      <c r="T237" s="156"/>
      <c r="U237" s="156"/>
    </row>
    <row r="238" spans="1:21" s="94" customFormat="1" ht="24.95" customHeight="1">
      <c r="A238" s="8"/>
      <c r="B238" s="416"/>
      <c r="C238" s="292"/>
      <c r="D238" s="262"/>
      <c r="E238" s="261"/>
      <c r="F238" s="261"/>
      <c r="G238" s="261"/>
      <c r="H238" s="261"/>
      <c r="I238" s="261"/>
      <c r="J238" s="262"/>
      <c r="K238" s="262"/>
      <c r="L238" s="16">
        <v>84.89</v>
      </c>
      <c r="M238" s="67">
        <v>346</v>
      </c>
      <c r="N238" s="69">
        <v>67</v>
      </c>
      <c r="O238" s="69">
        <v>67</v>
      </c>
      <c r="P238" s="156"/>
      <c r="Q238" s="156"/>
      <c r="R238" s="156"/>
      <c r="S238" s="156"/>
      <c r="T238" s="156"/>
      <c r="U238" s="156"/>
    </row>
    <row r="239" spans="1:21" s="94" customFormat="1" ht="24.95" customHeight="1">
      <c r="A239" s="8"/>
      <c r="B239" s="416"/>
      <c r="C239" s="292"/>
      <c r="D239" s="262"/>
      <c r="E239" s="261"/>
      <c r="F239" s="261"/>
      <c r="G239" s="261"/>
      <c r="H239" s="265" t="s">
        <v>398</v>
      </c>
      <c r="I239" s="266"/>
      <c r="J239" s="266"/>
      <c r="K239" s="266"/>
      <c r="L239" s="267"/>
      <c r="M239" s="45">
        <f>SUM(M236:M238)</f>
        <v>486</v>
      </c>
      <c r="N239" s="45">
        <f>SUM(N236:N238)</f>
        <v>89</v>
      </c>
      <c r="O239" s="45">
        <f>SUM(O236:O238)</f>
        <v>89</v>
      </c>
      <c r="P239" s="157"/>
      <c r="Q239" s="157"/>
      <c r="R239" s="157"/>
      <c r="S239" s="157"/>
      <c r="T239" s="157"/>
      <c r="U239" s="157"/>
    </row>
    <row r="240" spans="1:21" s="94" customFormat="1" ht="24.95" customHeight="1">
      <c r="A240" s="8"/>
      <c r="B240" s="416"/>
      <c r="C240" s="292"/>
      <c r="D240" s="262" t="s">
        <v>222</v>
      </c>
      <c r="E240" s="260" t="s">
        <v>224</v>
      </c>
      <c r="F240" s="261"/>
      <c r="G240" s="261"/>
      <c r="H240" s="261" t="s">
        <v>467</v>
      </c>
      <c r="I240" s="260" t="s">
        <v>468</v>
      </c>
      <c r="J240" s="262" t="s">
        <v>28</v>
      </c>
      <c r="K240" s="262" t="s">
        <v>402</v>
      </c>
      <c r="L240" s="15" t="s">
        <v>228</v>
      </c>
      <c r="M240" s="67">
        <v>22</v>
      </c>
      <c r="N240" s="200" t="s">
        <v>388</v>
      </c>
      <c r="O240" s="201"/>
      <c r="P240" s="156" t="s">
        <v>351</v>
      </c>
      <c r="Q240" s="156" t="s">
        <v>226</v>
      </c>
      <c r="R240" s="156" t="s">
        <v>361</v>
      </c>
      <c r="S240" s="156" t="s">
        <v>56</v>
      </c>
      <c r="T240" s="156" t="s">
        <v>227</v>
      </c>
      <c r="U240" s="156" t="s">
        <v>16</v>
      </c>
    </row>
    <row r="241" spans="1:21" s="94" customFormat="1" ht="24.95" customHeight="1">
      <c r="A241" s="8"/>
      <c r="B241" s="416"/>
      <c r="C241" s="292"/>
      <c r="D241" s="262"/>
      <c r="E241" s="260"/>
      <c r="F241" s="261"/>
      <c r="G241" s="261"/>
      <c r="H241" s="261"/>
      <c r="I241" s="260"/>
      <c r="J241" s="262"/>
      <c r="K241" s="262"/>
      <c r="L241" s="15" t="s">
        <v>229</v>
      </c>
      <c r="M241" s="67">
        <v>44</v>
      </c>
      <c r="N241" s="202"/>
      <c r="O241" s="203"/>
      <c r="P241" s="156"/>
      <c r="Q241" s="156"/>
      <c r="R241" s="156"/>
      <c r="S241" s="156"/>
      <c r="T241" s="156"/>
      <c r="U241" s="156"/>
    </row>
    <row r="242" spans="1:21" s="94" customFormat="1" ht="24.95" customHeight="1">
      <c r="A242" s="8"/>
      <c r="B242" s="416"/>
      <c r="C242" s="292"/>
      <c r="D242" s="262"/>
      <c r="E242" s="260"/>
      <c r="F242" s="261"/>
      <c r="G242" s="261"/>
      <c r="H242" s="261"/>
      <c r="I242" s="260"/>
      <c r="J242" s="262"/>
      <c r="K242" s="262"/>
      <c r="L242" s="15" t="s">
        <v>230</v>
      </c>
      <c r="M242" s="67">
        <v>183</v>
      </c>
      <c r="N242" s="202"/>
      <c r="O242" s="203"/>
      <c r="P242" s="156"/>
      <c r="Q242" s="156"/>
      <c r="R242" s="156"/>
      <c r="S242" s="156"/>
      <c r="T242" s="156"/>
      <c r="U242" s="156"/>
    </row>
    <row r="243" spans="1:21" s="94" customFormat="1" ht="24.95" customHeight="1">
      <c r="A243" s="8"/>
      <c r="B243" s="416"/>
      <c r="C243" s="292"/>
      <c r="D243" s="262"/>
      <c r="E243" s="260"/>
      <c r="F243" s="261"/>
      <c r="G243" s="261"/>
      <c r="H243" s="261"/>
      <c r="I243" s="260"/>
      <c r="J243" s="262"/>
      <c r="K243" s="262"/>
      <c r="L243" s="15" t="s">
        <v>231</v>
      </c>
      <c r="M243" s="67">
        <v>49</v>
      </c>
      <c r="N243" s="202"/>
      <c r="O243" s="203"/>
      <c r="P243" s="156"/>
      <c r="Q243" s="156"/>
      <c r="R243" s="156"/>
      <c r="S243" s="156"/>
      <c r="T243" s="156"/>
      <c r="U243" s="156"/>
    </row>
    <row r="244" spans="1:21" s="94" customFormat="1" ht="24.95" customHeight="1">
      <c r="A244" s="8"/>
      <c r="B244" s="416"/>
      <c r="C244" s="292"/>
      <c r="D244" s="262"/>
      <c r="E244" s="260"/>
      <c r="F244" s="261"/>
      <c r="G244" s="261"/>
      <c r="H244" s="261"/>
      <c r="I244" s="260"/>
      <c r="J244" s="262"/>
      <c r="K244" s="262"/>
      <c r="L244" s="15" t="s">
        <v>232</v>
      </c>
      <c r="M244" s="67">
        <v>25</v>
      </c>
      <c r="N244" s="202"/>
      <c r="O244" s="203"/>
      <c r="P244" s="156"/>
      <c r="Q244" s="156"/>
      <c r="R244" s="156"/>
      <c r="S244" s="156"/>
      <c r="T244" s="156"/>
      <c r="U244" s="156"/>
    </row>
    <row r="245" spans="1:21" s="94" customFormat="1" ht="24.95" customHeight="1">
      <c r="A245" s="8"/>
      <c r="B245" s="416"/>
      <c r="C245" s="292"/>
      <c r="D245" s="262"/>
      <c r="E245" s="261"/>
      <c r="F245" s="261"/>
      <c r="G245" s="261"/>
      <c r="H245" s="261"/>
      <c r="I245" s="261"/>
      <c r="J245" s="262"/>
      <c r="K245" s="262"/>
      <c r="L245" s="15">
        <v>75</v>
      </c>
      <c r="M245" s="67">
        <v>145</v>
      </c>
      <c r="N245" s="202"/>
      <c r="O245" s="203"/>
      <c r="P245" s="156"/>
      <c r="Q245" s="156"/>
      <c r="R245" s="156"/>
      <c r="S245" s="156"/>
      <c r="T245" s="156"/>
      <c r="U245" s="156"/>
    </row>
    <row r="246" spans="1:21" s="94" customFormat="1" ht="24.95" customHeight="1">
      <c r="A246" s="8"/>
      <c r="B246" s="416"/>
      <c r="C246" s="292"/>
      <c r="D246" s="262"/>
      <c r="E246" s="261"/>
      <c r="F246" s="261"/>
      <c r="G246" s="261"/>
      <c r="H246" s="261"/>
      <c r="I246" s="261"/>
      <c r="J246" s="262"/>
      <c r="K246" s="262"/>
      <c r="L246" s="16">
        <v>84</v>
      </c>
      <c r="M246" s="67">
        <v>288</v>
      </c>
      <c r="N246" s="204"/>
      <c r="O246" s="205"/>
      <c r="P246" s="156"/>
      <c r="Q246" s="156"/>
      <c r="R246" s="156"/>
      <c r="S246" s="156"/>
      <c r="T246" s="156"/>
      <c r="U246" s="156"/>
    </row>
    <row r="247" spans="1:21" s="94" customFormat="1" ht="24.95" customHeight="1">
      <c r="A247" s="8"/>
      <c r="B247" s="416"/>
      <c r="C247" s="292"/>
      <c r="D247" s="262"/>
      <c r="E247" s="261"/>
      <c r="F247" s="261"/>
      <c r="G247" s="261"/>
      <c r="H247" s="265" t="s">
        <v>398</v>
      </c>
      <c r="I247" s="266"/>
      <c r="J247" s="266"/>
      <c r="K247" s="266"/>
      <c r="L247" s="267"/>
      <c r="M247" s="45">
        <f>SUM(M240:M246)</f>
        <v>756</v>
      </c>
      <c r="N247" s="45">
        <f>SUM(N240:N246)</f>
        <v>0</v>
      </c>
      <c r="O247" s="45">
        <f>SUM(O240:O246)</f>
        <v>0</v>
      </c>
      <c r="P247" s="157"/>
      <c r="Q247" s="157"/>
      <c r="R247" s="157"/>
      <c r="S247" s="157"/>
      <c r="T247" s="157"/>
      <c r="U247" s="157"/>
    </row>
    <row r="248" spans="1:21" s="94" customFormat="1" ht="24.95" customHeight="1">
      <c r="A248" s="8"/>
      <c r="B248" s="416"/>
      <c r="C248" s="292"/>
      <c r="D248" s="262" t="s">
        <v>223</v>
      </c>
      <c r="E248" s="260" t="s">
        <v>225</v>
      </c>
      <c r="F248" s="261"/>
      <c r="G248" s="261"/>
      <c r="H248" s="260" t="s">
        <v>469</v>
      </c>
      <c r="I248" s="260" t="s">
        <v>470</v>
      </c>
      <c r="J248" s="262" t="s">
        <v>28</v>
      </c>
      <c r="K248" s="262" t="s">
        <v>402</v>
      </c>
      <c r="L248" s="15">
        <v>76</v>
      </c>
      <c r="M248" s="67">
        <v>123</v>
      </c>
      <c r="N248" s="200" t="s">
        <v>388</v>
      </c>
      <c r="O248" s="201"/>
      <c r="P248" s="156" t="s">
        <v>352</v>
      </c>
      <c r="Q248" s="156" t="s">
        <v>356</v>
      </c>
      <c r="R248" s="156" t="s">
        <v>260</v>
      </c>
      <c r="S248" s="156" t="s">
        <v>56</v>
      </c>
      <c r="T248" s="156"/>
      <c r="U248" s="156" t="s">
        <v>16</v>
      </c>
    </row>
    <row r="249" spans="1:21" s="94" customFormat="1" ht="24.95" customHeight="1">
      <c r="A249" s="8"/>
      <c r="B249" s="416"/>
      <c r="C249" s="292"/>
      <c r="D249" s="262"/>
      <c r="E249" s="260"/>
      <c r="F249" s="261"/>
      <c r="G249" s="261"/>
      <c r="H249" s="261"/>
      <c r="I249" s="260"/>
      <c r="J249" s="262"/>
      <c r="K249" s="262"/>
      <c r="L249" s="15" t="s">
        <v>233</v>
      </c>
      <c r="M249" s="67">
        <v>343</v>
      </c>
      <c r="N249" s="202"/>
      <c r="O249" s="203"/>
      <c r="P249" s="156"/>
      <c r="Q249" s="156"/>
      <c r="R249" s="156"/>
      <c r="S249" s="156"/>
      <c r="T249" s="156"/>
      <c r="U249" s="156"/>
    </row>
    <row r="250" spans="1:21" s="94" customFormat="1" ht="24.95" customHeight="1">
      <c r="A250" s="8"/>
      <c r="B250" s="416"/>
      <c r="C250" s="292"/>
      <c r="D250" s="262"/>
      <c r="E250" s="261"/>
      <c r="F250" s="261"/>
      <c r="G250" s="261"/>
      <c r="H250" s="261"/>
      <c r="I250" s="261"/>
      <c r="J250" s="262"/>
      <c r="K250" s="262"/>
      <c r="L250" s="15" t="s">
        <v>234</v>
      </c>
      <c r="M250" s="67">
        <v>280</v>
      </c>
      <c r="N250" s="202"/>
      <c r="O250" s="203"/>
      <c r="P250" s="156"/>
      <c r="Q250" s="156"/>
      <c r="R250" s="156"/>
      <c r="S250" s="156"/>
      <c r="T250" s="156"/>
      <c r="U250" s="156"/>
    </row>
    <row r="251" spans="1:21" s="94" customFormat="1" ht="24.95" customHeight="1">
      <c r="A251" s="8"/>
      <c r="B251" s="416"/>
      <c r="C251" s="292"/>
      <c r="D251" s="262"/>
      <c r="E251" s="261"/>
      <c r="F251" s="261"/>
      <c r="G251" s="261"/>
      <c r="H251" s="261"/>
      <c r="I251" s="261"/>
      <c r="J251" s="262"/>
      <c r="K251" s="262"/>
      <c r="L251" s="16">
        <v>109</v>
      </c>
      <c r="M251" s="67">
        <v>161</v>
      </c>
      <c r="N251" s="204"/>
      <c r="O251" s="205"/>
      <c r="P251" s="156"/>
      <c r="Q251" s="156"/>
      <c r="R251" s="156"/>
      <c r="S251" s="156"/>
      <c r="T251" s="156"/>
      <c r="U251" s="156"/>
    </row>
    <row r="252" spans="1:21" s="94" customFormat="1" ht="24.95" customHeight="1">
      <c r="A252" s="8"/>
      <c r="B252" s="416"/>
      <c r="C252" s="292"/>
      <c r="D252" s="262"/>
      <c r="E252" s="261"/>
      <c r="F252" s="261"/>
      <c r="G252" s="261"/>
      <c r="H252" s="265" t="s">
        <v>398</v>
      </c>
      <c r="I252" s="266"/>
      <c r="J252" s="266"/>
      <c r="K252" s="266"/>
      <c r="L252" s="267"/>
      <c r="M252" s="45">
        <f>SUM(M248:M251)</f>
        <v>907</v>
      </c>
      <c r="N252" s="45">
        <f>SUM(N248:N251)</f>
        <v>0</v>
      </c>
      <c r="O252" s="45">
        <f>SUM(O248:O251)</f>
        <v>0</v>
      </c>
      <c r="P252" s="157"/>
      <c r="Q252" s="157"/>
      <c r="R252" s="157"/>
      <c r="S252" s="157"/>
      <c r="T252" s="157"/>
      <c r="U252" s="157"/>
    </row>
    <row r="253" spans="1:21" s="94" customFormat="1" ht="24.95" customHeight="1">
      <c r="A253" s="8"/>
      <c r="B253" s="416"/>
      <c r="C253" s="292"/>
      <c r="D253" s="262" t="s">
        <v>238</v>
      </c>
      <c r="E253" s="260" t="s">
        <v>239</v>
      </c>
      <c r="F253" s="261"/>
      <c r="G253" s="261"/>
      <c r="H253" s="260" t="s">
        <v>471</v>
      </c>
      <c r="I253" s="260" t="s">
        <v>472</v>
      </c>
      <c r="J253" s="262" t="s">
        <v>28</v>
      </c>
      <c r="K253" s="262" t="s">
        <v>402</v>
      </c>
      <c r="L253" s="15" t="s">
        <v>233</v>
      </c>
      <c r="M253" s="67">
        <v>16</v>
      </c>
      <c r="N253" s="200" t="s">
        <v>388</v>
      </c>
      <c r="O253" s="206"/>
      <c r="P253" s="173" t="s">
        <v>353</v>
      </c>
      <c r="Q253" s="173" t="s">
        <v>357</v>
      </c>
      <c r="R253" s="173" t="s">
        <v>362</v>
      </c>
      <c r="S253" s="156" t="s">
        <v>56</v>
      </c>
      <c r="T253" s="156" t="s">
        <v>360</v>
      </c>
      <c r="U253" s="156" t="s">
        <v>171</v>
      </c>
    </row>
    <row r="254" spans="1:21" s="94" customFormat="1" ht="24.95" customHeight="1">
      <c r="A254" s="8"/>
      <c r="B254" s="416"/>
      <c r="C254" s="292"/>
      <c r="D254" s="262"/>
      <c r="E254" s="260"/>
      <c r="F254" s="261"/>
      <c r="G254" s="261"/>
      <c r="H254" s="261"/>
      <c r="I254" s="260"/>
      <c r="J254" s="262"/>
      <c r="K254" s="262"/>
      <c r="L254" s="15" t="s">
        <v>234</v>
      </c>
      <c r="M254" s="67">
        <v>259</v>
      </c>
      <c r="N254" s="207"/>
      <c r="O254" s="208"/>
      <c r="P254" s="174"/>
      <c r="Q254" s="174"/>
      <c r="R254" s="174"/>
      <c r="S254" s="156"/>
      <c r="T254" s="156"/>
      <c r="U254" s="156"/>
    </row>
    <row r="255" spans="1:21" s="94" customFormat="1" ht="24.95" customHeight="1">
      <c r="A255" s="8"/>
      <c r="B255" s="416"/>
      <c r="C255" s="292"/>
      <c r="D255" s="262"/>
      <c r="E255" s="260"/>
      <c r="F255" s="261"/>
      <c r="G255" s="261"/>
      <c r="H255" s="261"/>
      <c r="I255" s="260"/>
      <c r="J255" s="262"/>
      <c r="K255" s="262"/>
      <c r="L255" s="15" t="s">
        <v>240</v>
      </c>
      <c r="M255" s="67">
        <v>48</v>
      </c>
      <c r="N255" s="207"/>
      <c r="O255" s="208"/>
      <c r="P255" s="174"/>
      <c r="Q255" s="174"/>
      <c r="R255" s="174"/>
      <c r="S255" s="156"/>
      <c r="T255" s="156"/>
      <c r="U255" s="156"/>
    </row>
    <row r="256" spans="1:21" s="94" customFormat="1" ht="24.95" customHeight="1">
      <c r="A256" s="8"/>
      <c r="B256" s="416"/>
      <c r="C256" s="292"/>
      <c r="D256" s="262"/>
      <c r="E256" s="261"/>
      <c r="F256" s="261"/>
      <c r="G256" s="261"/>
      <c r="H256" s="261"/>
      <c r="I256" s="261"/>
      <c r="J256" s="262"/>
      <c r="K256" s="262"/>
      <c r="L256" s="15">
        <v>108</v>
      </c>
      <c r="M256" s="67">
        <v>159</v>
      </c>
      <c r="N256" s="207"/>
      <c r="O256" s="208"/>
      <c r="P256" s="174"/>
      <c r="Q256" s="174"/>
      <c r="R256" s="174"/>
      <c r="S256" s="156"/>
      <c r="T256" s="156"/>
      <c r="U256" s="156"/>
    </row>
    <row r="257" spans="1:21" s="94" customFormat="1" ht="24.95" customHeight="1">
      <c r="A257" s="8"/>
      <c r="B257" s="416"/>
      <c r="C257" s="292"/>
      <c r="D257" s="262"/>
      <c r="E257" s="261"/>
      <c r="F257" s="261"/>
      <c r="G257" s="261"/>
      <c r="H257" s="261"/>
      <c r="I257" s="261"/>
      <c r="J257" s="262"/>
      <c r="K257" s="262"/>
      <c r="L257" s="16">
        <v>116</v>
      </c>
      <c r="M257" s="67">
        <v>138</v>
      </c>
      <c r="N257" s="209"/>
      <c r="O257" s="210"/>
      <c r="P257" s="174"/>
      <c r="Q257" s="174"/>
      <c r="R257" s="174"/>
      <c r="S257" s="156"/>
      <c r="T257" s="156"/>
      <c r="U257" s="156"/>
    </row>
    <row r="258" spans="1:21" s="94" customFormat="1" ht="24.95" customHeight="1">
      <c r="A258" s="8"/>
      <c r="B258" s="416"/>
      <c r="C258" s="292"/>
      <c r="D258" s="262"/>
      <c r="E258" s="261"/>
      <c r="F258" s="261"/>
      <c r="G258" s="261"/>
      <c r="H258" s="265" t="s">
        <v>398</v>
      </c>
      <c r="I258" s="266"/>
      <c r="J258" s="266"/>
      <c r="K258" s="266"/>
      <c r="L258" s="267"/>
      <c r="M258" s="45">
        <f>SUM(M253:M257)</f>
        <v>620</v>
      </c>
      <c r="N258" s="45">
        <f>SUM(N253:N257)</f>
        <v>0</v>
      </c>
      <c r="O258" s="45">
        <f>SUM(O253:O257)</f>
        <v>0</v>
      </c>
      <c r="P258" s="175"/>
      <c r="Q258" s="175"/>
      <c r="R258" s="175"/>
      <c r="S258" s="157"/>
      <c r="T258" s="157"/>
      <c r="U258" s="157"/>
    </row>
    <row r="259" spans="1:21" s="94" customFormat="1" ht="24.95" customHeight="1">
      <c r="A259" s="8"/>
      <c r="B259" s="416"/>
      <c r="C259" s="292"/>
      <c r="D259" s="331" t="s">
        <v>264</v>
      </c>
      <c r="E259" s="322" t="s">
        <v>267</v>
      </c>
      <c r="F259" s="323"/>
      <c r="G259" s="324"/>
      <c r="H259" s="449" t="s">
        <v>473</v>
      </c>
      <c r="I259" s="498" t="s">
        <v>474</v>
      </c>
      <c r="J259" s="450" t="s">
        <v>16</v>
      </c>
      <c r="K259" s="450" t="s">
        <v>397</v>
      </c>
      <c r="L259" s="91" t="s">
        <v>242</v>
      </c>
      <c r="M259" s="92">
        <v>614</v>
      </c>
      <c r="N259" s="200" t="s">
        <v>388</v>
      </c>
      <c r="O259" s="201"/>
      <c r="P259" s="164" t="s">
        <v>354</v>
      </c>
      <c r="Q259" s="173" t="s">
        <v>358</v>
      </c>
      <c r="R259" s="173" t="s">
        <v>363</v>
      </c>
      <c r="S259" s="173" t="s">
        <v>53</v>
      </c>
      <c r="T259" s="156"/>
      <c r="U259" s="156" t="s">
        <v>16</v>
      </c>
    </row>
    <row r="260" spans="1:21" s="94" customFormat="1" ht="24.95" customHeight="1">
      <c r="A260" s="8"/>
      <c r="B260" s="416"/>
      <c r="C260" s="292"/>
      <c r="D260" s="332"/>
      <c r="E260" s="325"/>
      <c r="F260" s="326"/>
      <c r="G260" s="327"/>
      <c r="H260" s="450"/>
      <c r="I260" s="499"/>
      <c r="J260" s="450"/>
      <c r="K260" s="450"/>
      <c r="L260" s="91" t="s">
        <v>243</v>
      </c>
      <c r="M260" s="92">
        <v>40</v>
      </c>
      <c r="N260" s="202"/>
      <c r="O260" s="203"/>
      <c r="P260" s="165"/>
      <c r="Q260" s="174"/>
      <c r="R260" s="174"/>
      <c r="S260" s="174"/>
      <c r="T260" s="156"/>
      <c r="U260" s="156"/>
    </row>
    <row r="261" spans="1:21" s="94" customFormat="1" ht="24.95" customHeight="1">
      <c r="A261" s="8"/>
      <c r="B261" s="416"/>
      <c r="C261" s="292"/>
      <c r="D261" s="332"/>
      <c r="E261" s="325"/>
      <c r="F261" s="326"/>
      <c r="G261" s="327"/>
      <c r="H261" s="450"/>
      <c r="I261" s="499"/>
      <c r="J261" s="450"/>
      <c r="K261" s="450"/>
      <c r="L261" s="93" t="s">
        <v>265</v>
      </c>
      <c r="M261" s="92">
        <v>260</v>
      </c>
      <c r="N261" s="202"/>
      <c r="O261" s="203"/>
      <c r="P261" s="165"/>
      <c r="Q261" s="174"/>
      <c r="R261" s="174"/>
      <c r="S261" s="174"/>
      <c r="T261" s="156"/>
      <c r="U261" s="156"/>
    </row>
    <row r="262" spans="1:21" s="94" customFormat="1" ht="24.95" customHeight="1">
      <c r="A262" s="8"/>
      <c r="B262" s="416"/>
      <c r="C262" s="292"/>
      <c r="D262" s="332"/>
      <c r="E262" s="325"/>
      <c r="F262" s="326"/>
      <c r="G262" s="327"/>
      <c r="H262" s="450"/>
      <c r="I262" s="499"/>
      <c r="J262" s="450"/>
      <c r="K262" s="450"/>
      <c r="L262" s="93" t="s">
        <v>266</v>
      </c>
      <c r="M262" s="92">
        <v>200</v>
      </c>
      <c r="N262" s="202"/>
      <c r="O262" s="203"/>
      <c r="P262" s="165"/>
      <c r="Q262" s="174"/>
      <c r="R262" s="174"/>
      <c r="S262" s="174"/>
      <c r="T262" s="156"/>
      <c r="U262" s="156"/>
    </row>
    <row r="263" spans="1:21" s="94" customFormat="1" ht="24.95" customHeight="1">
      <c r="A263" s="8"/>
      <c r="B263" s="416"/>
      <c r="C263" s="292"/>
      <c r="D263" s="332"/>
      <c r="E263" s="325"/>
      <c r="F263" s="326"/>
      <c r="G263" s="327"/>
      <c r="H263" s="450"/>
      <c r="I263" s="500"/>
      <c r="J263" s="450"/>
      <c r="K263" s="450"/>
      <c r="L263" s="93">
        <v>110</v>
      </c>
      <c r="M263" s="92">
        <v>236</v>
      </c>
      <c r="N263" s="204"/>
      <c r="O263" s="205"/>
      <c r="P263" s="165"/>
      <c r="Q263" s="174"/>
      <c r="R263" s="174"/>
      <c r="S263" s="174"/>
      <c r="T263" s="156"/>
      <c r="U263" s="156"/>
    </row>
    <row r="264" spans="1:21" s="94" customFormat="1" ht="24.95" customHeight="1">
      <c r="A264" s="8"/>
      <c r="B264" s="416"/>
      <c r="C264" s="292"/>
      <c r="D264" s="333"/>
      <c r="E264" s="328"/>
      <c r="F264" s="329"/>
      <c r="G264" s="330"/>
      <c r="H264" s="501" t="s">
        <v>398</v>
      </c>
      <c r="I264" s="502"/>
      <c r="J264" s="502"/>
      <c r="K264" s="502"/>
      <c r="L264" s="503"/>
      <c r="M264" s="45">
        <f>SUM(M259:M263)</f>
        <v>1350</v>
      </c>
      <c r="N264" s="45">
        <f>SUM(N259:N263)</f>
        <v>0</v>
      </c>
      <c r="O264" s="45">
        <f>SUM(O259:O263)</f>
        <v>0</v>
      </c>
      <c r="P264" s="166"/>
      <c r="Q264" s="175"/>
      <c r="R264" s="175"/>
      <c r="S264" s="175"/>
      <c r="T264" s="157"/>
      <c r="U264" s="157"/>
    </row>
    <row r="265" spans="1:21" s="94" customFormat="1" ht="24.95" customHeight="1">
      <c r="A265" s="8"/>
      <c r="B265" s="416"/>
      <c r="C265" s="292"/>
      <c r="D265" s="331" t="s">
        <v>280</v>
      </c>
      <c r="E265" s="322" t="s">
        <v>279</v>
      </c>
      <c r="F265" s="323"/>
      <c r="G265" s="324"/>
      <c r="H265" s="449" t="s">
        <v>475</v>
      </c>
      <c r="I265" s="498" t="s">
        <v>476</v>
      </c>
      <c r="J265" s="450" t="s">
        <v>28</v>
      </c>
      <c r="K265" s="450" t="s">
        <v>402</v>
      </c>
      <c r="L265" s="91" t="s">
        <v>233</v>
      </c>
      <c r="M265" s="92">
        <v>264</v>
      </c>
      <c r="N265" s="200" t="s">
        <v>388</v>
      </c>
      <c r="O265" s="201"/>
      <c r="P265" s="164" t="s">
        <v>355</v>
      </c>
      <c r="Q265" s="173" t="s">
        <v>359</v>
      </c>
      <c r="R265" s="173" t="s">
        <v>363</v>
      </c>
      <c r="S265" s="173" t="s">
        <v>56</v>
      </c>
      <c r="T265" s="156"/>
      <c r="U265" s="156" t="s">
        <v>16</v>
      </c>
    </row>
    <row r="266" spans="1:21" s="94" customFormat="1" ht="24.95" customHeight="1">
      <c r="A266" s="8"/>
      <c r="B266" s="416"/>
      <c r="C266" s="292"/>
      <c r="D266" s="332"/>
      <c r="E266" s="325"/>
      <c r="F266" s="326"/>
      <c r="G266" s="327"/>
      <c r="H266" s="450"/>
      <c r="I266" s="499"/>
      <c r="J266" s="450"/>
      <c r="K266" s="450"/>
      <c r="L266" s="91" t="s">
        <v>234</v>
      </c>
      <c r="M266" s="92">
        <v>112</v>
      </c>
      <c r="N266" s="202"/>
      <c r="O266" s="203"/>
      <c r="P266" s="165"/>
      <c r="Q266" s="174"/>
      <c r="R266" s="174"/>
      <c r="S266" s="174"/>
      <c r="T266" s="156"/>
      <c r="U266" s="156"/>
    </row>
    <row r="267" spans="1:21" s="94" customFormat="1" ht="24.95" customHeight="1">
      <c r="A267" s="8"/>
      <c r="B267" s="416"/>
      <c r="C267" s="292"/>
      <c r="D267" s="332"/>
      <c r="E267" s="325"/>
      <c r="F267" s="326"/>
      <c r="G267" s="327"/>
      <c r="H267" s="450"/>
      <c r="I267" s="499"/>
      <c r="J267" s="450"/>
      <c r="K267" s="450"/>
      <c r="L267" s="93">
        <v>114</v>
      </c>
      <c r="M267" s="92">
        <v>108</v>
      </c>
      <c r="N267" s="202"/>
      <c r="O267" s="203"/>
      <c r="P267" s="165"/>
      <c r="Q267" s="174"/>
      <c r="R267" s="174"/>
      <c r="S267" s="174"/>
      <c r="T267" s="156"/>
      <c r="U267" s="156"/>
    </row>
    <row r="268" spans="1:21" s="94" customFormat="1" ht="24.95" customHeight="1">
      <c r="A268" s="8"/>
      <c r="B268" s="416"/>
      <c r="C268" s="292"/>
      <c r="D268" s="332"/>
      <c r="E268" s="325"/>
      <c r="F268" s="326"/>
      <c r="G268" s="327"/>
      <c r="H268" s="450"/>
      <c r="I268" s="499"/>
      <c r="J268" s="450"/>
      <c r="K268" s="450"/>
      <c r="L268" s="93">
        <v>132</v>
      </c>
      <c r="M268" s="92">
        <v>5</v>
      </c>
      <c r="N268" s="202"/>
      <c r="O268" s="203"/>
      <c r="P268" s="165"/>
      <c r="Q268" s="174"/>
      <c r="R268" s="174"/>
      <c r="S268" s="174"/>
      <c r="T268" s="156"/>
      <c r="U268" s="156"/>
    </row>
    <row r="269" spans="1:21" s="94" customFormat="1" ht="24.95" customHeight="1">
      <c r="A269" s="8"/>
      <c r="B269" s="416"/>
      <c r="C269" s="292"/>
      <c r="D269" s="332"/>
      <c r="E269" s="325"/>
      <c r="F269" s="326"/>
      <c r="G269" s="327"/>
      <c r="H269" s="450"/>
      <c r="I269" s="500"/>
      <c r="J269" s="450"/>
      <c r="K269" s="450"/>
      <c r="L269" s="93">
        <v>162</v>
      </c>
      <c r="M269" s="92">
        <v>2</v>
      </c>
      <c r="N269" s="204"/>
      <c r="O269" s="205"/>
      <c r="P269" s="165"/>
      <c r="Q269" s="174"/>
      <c r="R269" s="174"/>
      <c r="S269" s="174"/>
      <c r="T269" s="156"/>
      <c r="U269" s="156"/>
    </row>
    <row r="270" spans="1:21" s="94" customFormat="1" ht="24.95" customHeight="1">
      <c r="A270" s="8"/>
      <c r="B270" s="417"/>
      <c r="C270" s="293"/>
      <c r="D270" s="333"/>
      <c r="E270" s="328"/>
      <c r="F270" s="329"/>
      <c r="G270" s="330"/>
      <c r="H270" s="504" t="s">
        <v>398</v>
      </c>
      <c r="I270" s="505"/>
      <c r="J270" s="505"/>
      <c r="K270" s="505"/>
      <c r="L270" s="506"/>
      <c r="M270" s="45">
        <f>SUM(M265:M269)</f>
        <v>491</v>
      </c>
      <c r="N270" s="45">
        <f>SUM(N265:N269)</f>
        <v>0</v>
      </c>
      <c r="O270" s="45">
        <f>SUM(O265:O269)</f>
        <v>0</v>
      </c>
      <c r="P270" s="166"/>
      <c r="Q270" s="175"/>
      <c r="R270" s="175"/>
      <c r="S270" s="175"/>
      <c r="T270" s="157"/>
      <c r="U270" s="157"/>
    </row>
    <row r="271" spans="1:21" s="94" customFormat="1" ht="24.95" customHeight="1">
      <c r="A271" s="8"/>
      <c r="B271" s="313" t="s">
        <v>17</v>
      </c>
      <c r="C271" s="314"/>
      <c r="D271" s="314"/>
      <c r="E271" s="314"/>
      <c r="F271" s="314"/>
      <c r="G271" s="314"/>
      <c r="H271" s="314"/>
      <c r="I271" s="314"/>
      <c r="J271" s="314"/>
      <c r="K271" s="314"/>
      <c r="L271" s="315"/>
      <c r="M271" s="98">
        <f>SUM(M258,M252,M247,M239,M235,M230,M224,M221,M217,M264,M270)</f>
        <v>6494</v>
      </c>
      <c r="N271" s="104">
        <v>1172</v>
      </c>
      <c r="O271" s="104">
        <v>1140</v>
      </c>
      <c r="P271" s="6"/>
      <c r="Q271" s="6"/>
      <c r="R271" s="22"/>
      <c r="S271" s="22"/>
      <c r="T271" s="22"/>
      <c r="U271" s="22"/>
    </row>
    <row r="272" spans="1:21" s="31" customFormat="1" ht="21.75" customHeight="1">
      <c r="A272" s="394"/>
      <c r="B272" s="257" t="s">
        <v>25</v>
      </c>
      <c r="C272" s="257" t="s">
        <v>108</v>
      </c>
      <c r="D272" s="273" t="s">
        <v>268</v>
      </c>
      <c r="E272" s="276" t="s">
        <v>269</v>
      </c>
      <c r="F272" s="277"/>
      <c r="G272" s="278"/>
      <c r="H272" s="273" t="s">
        <v>477</v>
      </c>
      <c r="I272" s="273" t="s">
        <v>410</v>
      </c>
      <c r="J272" s="356" t="s">
        <v>16</v>
      </c>
      <c r="K272" s="356" t="s">
        <v>397</v>
      </c>
      <c r="L272" s="135">
        <v>66</v>
      </c>
      <c r="M272" s="79">
        <v>73</v>
      </c>
      <c r="N272" s="211" t="s">
        <v>388</v>
      </c>
      <c r="O272" s="338"/>
      <c r="P272" s="158" t="s">
        <v>364</v>
      </c>
      <c r="Q272" s="158" t="s">
        <v>366</v>
      </c>
      <c r="R272" s="158" t="s">
        <v>368</v>
      </c>
      <c r="S272" s="158" t="s">
        <v>53</v>
      </c>
      <c r="T272" s="418"/>
      <c r="U272" s="158" t="s">
        <v>16</v>
      </c>
    </row>
    <row r="273" spans="1:21" s="31" customFormat="1" ht="21.75" customHeight="1">
      <c r="A273" s="394"/>
      <c r="B273" s="258"/>
      <c r="C273" s="258"/>
      <c r="D273" s="274"/>
      <c r="E273" s="279"/>
      <c r="F273" s="280"/>
      <c r="G273" s="281"/>
      <c r="H273" s="274"/>
      <c r="I273" s="274"/>
      <c r="J273" s="357"/>
      <c r="K273" s="357"/>
      <c r="L273" s="127" t="s">
        <v>242</v>
      </c>
      <c r="M273" s="79">
        <v>254</v>
      </c>
      <c r="N273" s="339"/>
      <c r="O273" s="340"/>
      <c r="P273" s="159"/>
      <c r="Q273" s="159"/>
      <c r="R273" s="159"/>
      <c r="S273" s="159"/>
      <c r="T273" s="419"/>
      <c r="U273" s="159"/>
    </row>
    <row r="274" spans="1:21" s="31" customFormat="1" ht="21.75" customHeight="1">
      <c r="A274" s="394"/>
      <c r="B274" s="258"/>
      <c r="C274" s="258"/>
      <c r="D274" s="274"/>
      <c r="E274" s="279"/>
      <c r="F274" s="280"/>
      <c r="G274" s="281"/>
      <c r="H274" s="274"/>
      <c r="I274" s="274"/>
      <c r="J274" s="357"/>
      <c r="K274" s="357"/>
      <c r="L274" s="127" t="s">
        <v>243</v>
      </c>
      <c r="M274" s="79">
        <v>40</v>
      </c>
      <c r="N274" s="339"/>
      <c r="O274" s="340"/>
      <c r="P274" s="159"/>
      <c r="Q274" s="159"/>
      <c r="R274" s="159"/>
      <c r="S274" s="159"/>
      <c r="T274" s="419"/>
      <c r="U274" s="159"/>
    </row>
    <row r="275" spans="1:21" s="31" customFormat="1" ht="21.75" customHeight="1">
      <c r="A275" s="394"/>
      <c r="B275" s="258"/>
      <c r="C275" s="258"/>
      <c r="D275" s="274"/>
      <c r="E275" s="279"/>
      <c r="F275" s="280"/>
      <c r="G275" s="281"/>
      <c r="H275" s="275"/>
      <c r="I275" s="275"/>
      <c r="J275" s="368"/>
      <c r="K275" s="368"/>
      <c r="L275" s="135">
        <v>115</v>
      </c>
      <c r="M275" s="79">
        <v>61</v>
      </c>
      <c r="N275" s="341"/>
      <c r="O275" s="342"/>
      <c r="P275" s="159"/>
      <c r="Q275" s="159"/>
      <c r="R275" s="159"/>
      <c r="S275" s="159"/>
      <c r="T275" s="419"/>
      <c r="U275" s="159"/>
    </row>
    <row r="276" spans="1:21" s="31" customFormat="1" ht="21.75" customHeight="1">
      <c r="A276" s="394"/>
      <c r="B276" s="258"/>
      <c r="C276" s="258"/>
      <c r="D276" s="275"/>
      <c r="E276" s="282"/>
      <c r="F276" s="283"/>
      <c r="G276" s="284"/>
      <c r="H276" s="265" t="s">
        <v>398</v>
      </c>
      <c r="I276" s="266"/>
      <c r="J276" s="266"/>
      <c r="K276" s="266"/>
      <c r="L276" s="267"/>
      <c r="M276" s="80">
        <f>SUM(M272:M275)</f>
        <v>428</v>
      </c>
      <c r="N276" s="80">
        <v>6</v>
      </c>
      <c r="O276" s="80">
        <v>6</v>
      </c>
      <c r="P276" s="160"/>
      <c r="Q276" s="160"/>
      <c r="R276" s="160"/>
      <c r="S276" s="160"/>
      <c r="T276" s="420"/>
      <c r="U276" s="160"/>
    </row>
    <row r="277" spans="1:21" s="31" customFormat="1" ht="21.75" customHeight="1">
      <c r="A277" s="394"/>
      <c r="B277" s="258"/>
      <c r="C277" s="258"/>
      <c r="D277" s="273" t="s">
        <v>282</v>
      </c>
      <c r="E277" s="276" t="s">
        <v>281</v>
      </c>
      <c r="F277" s="277"/>
      <c r="G277" s="278"/>
      <c r="H277" s="273" t="s">
        <v>413</v>
      </c>
      <c r="I277" s="273" t="s">
        <v>478</v>
      </c>
      <c r="J277" s="356" t="s">
        <v>16</v>
      </c>
      <c r="K277" s="356" t="s">
        <v>397</v>
      </c>
      <c r="L277" s="107" t="s">
        <v>242</v>
      </c>
      <c r="M277" s="79">
        <v>415</v>
      </c>
      <c r="N277" s="211" t="s">
        <v>388</v>
      </c>
      <c r="O277" s="338"/>
      <c r="P277" s="158" t="s">
        <v>365</v>
      </c>
      <c r="Q277" s="158" t="s">
        <v>367</v>
      </c>
      <c r="R277" s="158" t="s">
        <v>369</v>
      </c>
      <c r="S277" s="158" t="s">
        <v>53</v>
      </c>
      <c r="T277" s="418"/>
      <c r="U277" s="158" t="s">
        <v>16</v>
      </c>
    </row>
    <row r="278" spans="1:21" s="31" customFormat="1" ht="21.75" customHeight="1">
      <c r="A278" s="394"/>
      <c r="B278" s="258"/>
      <c r="C278" s="258"/>
      <c r="D278" s="274"/>
      <c r="E278" s="279"/>
      <c r="F278" s="280"/>
      <c r="G278" s="281"/>
      <c r="H278" s="274"/>
      <c r="I278" s="274"/>
      <c r="J278" s="357"/>
      <c r="K278" s="357"/>
      <c r="L278" s="107" t="s">
        <v>243</v>
      </c>
      <c r="M278" s="79">
        <v>42</v>
      </c>
      <c r="N278" s="339"/>
      <c r="O278" s="340"/>
      <c r="P278" s="159"/>
      <c r="Q278" s="159"/>
      <c r="R278" s="159"/>
      <c r="S278" s="159"/>
      <c r="T278" s="419"/>
      <c r="U278" s="159"/>
    </row>
    <row r="279" spans="1:21" s="31" customFormat="1" ht="21.75" customHeight="1">
      <c r="A279" s="394"/>
      <c r="B279" s="258"/>
      <c r="C279" s="258"/>
      <c r="D279" s="274"/>
      <c r="E279" s="279"/>
      <c r="F279" s="280"/>
      <c r="G279" s="281"/>
      <c r="H279" s="274"/>
      <c r="I279" s="274"/>
      <c r="J279" s="357"/>
      <c r="K279" s="357"/>
      <c r="L279" s="107" t="s">
        <v>283</v>
      </c>
      <c r="M279" s="79">
        <v>166</v>
      </c>
      <c r="N279" s="339"/>
      <c r="O279" s="340"/>
      <c r="P279" s="159"/>
      <c r="Q279" s="159"/>
      <c r="R279" s="159"/>
      <c r="S279" s="159"/>
      <c r="T279" s="419"/>
      <c r="U279" s="159"/>
    </row>
    <row r="280" spans="1:21" s="31" customFormat="1" ht="21.75" customHeight="1">
      <c r="A280" s="394"/>
      <c r="B280" s="258"/>
      <c r="C280" s="258"/>
      <c r="D280" s="274"/>
      <c r="E280" s="279"/>
      <c r="F280" s="280"/>
      <c r="G280" s="281"/>
      <c r="H280" s="274"/>
      <c r="I280" s="274"/>
      <c r="J280" s="357"/>
      <c r="K280" s="357"/>
      <c r="L280" s="107">
        <v>102</v>
      </c>
      <c r="M280" s="79">
        <v>67</v>
      </c>
      <c r="N280" s="339"/>
      <c r="O280" s="340"/>
      <c r="P280" s="159"/>
      <c r="Q280" s="159"/>
      <c r="R280" s="159"/>
      <c r="S280" s="159"/>
      <c r="T280" s="419"/>
      <c r="U280" s="159"/>
    </row>
    <row r="281" spans="1:21" s="31" customFormat="1" ht="21.75" customHeight="1">
      <c r="A281" s="394"/>
      <c r="B281" s="258"/>
      <c r="C281" s="258"/>
      <c r="D281" s="274"/>
      <c r="E281" s="279"/>
      <c r="F281" s="280"/>
      <c r="G281" s="281"/>
      <c r="H281" s="275"/>
      <c r="I281" s="275"/>
      <c r="J281" s="368"/>
      <c r="K281" s="368"/>
      <c r="L281" s="107">
        <v>117</v>
      </c>
      <c r="M281" s="79">
        <v>73</v>
      </c>
      <c r="N281" s="341"/>
      <c r="O281" s="342"/>
      <c r="P281" s="159"/>
      <c r="Q281" s="159"/>
      <c r="R281" s="159"/>
      <c r="S281" s="159"/>
      <c r="T281" s="419"/>
      <c r="U281" s="159"/>
    </row>
    <row r="282" spans="1:21" s="31" customFormat="1" ht="21.75" customHeight="1">
      <c r="A282" s="394"/>
      <c r="B282" s="259"/>
      <c r="C282" s="259"/>
      <c r="D282" s="275"/>
      <c r="E282" s="282"/>
      <c r="F282" s="283"/>
      <c r="G282" s="284"/>
      <c r="H282" s="265" t="s">
        <v>398</v>
      </c>
      <c r="I282" s="266"/>
      <c r="J282" s="266"/>
      <c r="K282" s="266"/>
      <c r="L282" s="266"/>
      <c r="M282" s="108">
        <f>M277+M278+M279+M280+M281</f>
        <v>763</v>
      </c>
      <c r="N282" s="111">
        <v>0</v>
      </c>
      <c r="O282" s="111">
        <v>0</v>
      </c>
      <c r="P282" s="160"/>
      <c r="Q282" s="160"/>
      <c r="R282" s="160"/>
      <c r="S282" s="160"/>
      <c r="T282" s="420"/>
      <c r="U282" s="160"/>
    </row>
    <row r="283" spans="1:21" s="31" customFormat="1" ht="21" customHeight="1">
      <c r="A283" s="395"/>
      <c r="B283" s="414" t="s">
        <v>17</v>
      </c>
      <c r="C283" s="414"/>
      <c r="D283" s="414"/>
      <c r="E283" s="414"/>
      <c r="F283" s="414"/>
      <c r="G283" s="414"/>
      <c r="H283" s="414"/>
      <c r="I283" s="414"/>
      <c r="J283" s="414"/>
      <c r="K283" s="414"/>
      <c r="L283" s="414"/>
      <c r="M283" s="105">
        <f>M276+M282</f>
        <v>1191</v>
      </c>
      <c r="N283" s="105">
        <v>6</v>
      </c>
      <c r="O283" s="105">
        <v>6</v>
      </c>
      <c r="P283" s="6"/>
      <c r="Q283" s="6"/>
      <c r="R283" s="81"/>
      <c r="S283" s="81"/>
      <c r="T283" s="81"/>
      <c r="U283" s="81"/>
    </row>
    <row r="284" spans="1:21" s="94" customFormat="1" ht="24.95" customHeight="1">
      <c r="A284" s="8"/>
      <c r="B284" s="415" t="s">
        <v>25</v>
      </c>
      <c r="C284" s="303" t="s">
        <v>86</v>
      </c>
      <c r="D284" s="318" t="s">
        <v>82</v>
      </c>
      <c r="E284" s="294" t="s">
        <v>83</v>
      </c>
      <c r="F284" s="295"/>
      <c r="G284" s="296"/>
      <c r="H284" s="498" t="s">
        <v>479</v>
      </c>
      <c r="I284" s="498" t="s">
        <v>480</v>
      </c>
      <c r="J284" s="364" t="s">
        <v>16</v>
      </c>
      <c r="K284" s="364" t="s">
        <v>397</v>
      </c>
      <c r="L284" s="17">
        <v>74.819999999999993</v>
      </c>
      <c r="M284" s="70">
        <v>65</v>
      </c>
      <c r="N284" s="343" t="s">
        <v>388</v>
      </c>
      <c r="O284" s="344"/>
      <c r="P284" s="158" t="s">
        <v>146</v>
      </c>
      <c r="Q284" s="158" t="s">
        <v>147</v>
      </c>
      <c r="R284" s="158" t="s">
        <v>148</v>
      </c>
      <c r="S284" s="161" t="s">
        <v>32</v>
      </c>
      <c r="T284" s="170"/>
      <c r="U284" s="158" t="s">
        <v>16</v>
      </c>
    </row>
    <row r="285" spans="1:21" s="94" customFormat="1" ht="24.95" customHeight="1">
      <c r="A285" s="8"/>
      <c r="B285" s="416"/>
      <c r="C285" s="304"/>
      <c r="D285" s="319"/>
      <c r="E285" s="297"/>
      <c r="F285" s="298"/>
      <c r="G285" s="299"/>
      <c r="H285" s="499"/>
      <c r="I285" s="499"/>
      <c r="J285" s="365"/>
      <c r="K285" s="365"/>
      <c r="L285" s="17">
        <v>74.75</v>
      </c>
      <c r="M285" s="70">
        <v>24</v>
      </c>
      <c r="N285" s="345"/>
      <c r="O285" s="346"/>
      <c r="P285" s="159"/>
      <c r="Q285" s="159"/>
      <c r="R285" s="159"/>
      <c r="S285" s="162"/>
      <c r="T285" s="171"/>
      <c r="U285" s="159"/>
    </row>
    <row r="286" spans="1:21" s="94" customFormat="1" ht="24.95" customHeight="1">
      <c r="A286" s="8"/>
      <c r="B286" s="416"/>
      <c r="C286" s="304"/>
      <c r="D286" s="319"/>
      <c r="E286" s="297"/>
      <c r="F286" s="298"/>
      <c r="G286" s="299"/>
      <c r="H286" s="499"/>
      <c r="I286" s="499"/>
      <c r="J286" s="365"/>
      <c r="K286" s="365"/>
      <c r="L286" s="17">
        <v>84.7</v>
      </c>
      <c r="M286" s="70">
        <v>335</v>
      </c>
      <c r="N286" s="345"/>
      <c r="O286" s="346"/>
      <c r="P286" s="159"/>
      <c r="Q286" s="159"/>
      <c r="R286" s="159"/>
      <c r="S286" s="162"/>
      <c r="T286" s="171"/>
      <c r="U286" s="159"/>
    </row>
    <row r="287" spans="1:21" s="94" customFormat="1" ht="24.95" customHeight="1">
      <c r="A287" s="8"/>
      <c r="B287" s="416"/>
      <c r="C287" s="304"/>
      <c r="D287" s="319"/>
      <c r="E287" s="297"/>
      <c r="F287" s="298"/>
      <c r="G287" s="299"/>
      <c r="H287" s="499"/>
      <c r="I287" s="499"/>
      <c r="J287" s="365"/>
      <c r="K287" s="365"/>
      <c r="L287" s="17">
        <v>84.98</v>
      </c>
      <c r="M287" s="12">
        <v>66</v>
      </c>
      <c r="N287" s="345"/>
      <c r="O287" s="346"/>
      <c r="P287" s="159"/>
      <c r="Q287" s="159"/>
      <c r="R287" s="159"/>
      <c r="S287" s="162"/>
      <c r="T287" s="171"/>
      <c r="U287" s="159"/>
    </row>
    <row r="288" spans="1:21" s="94" customFormat="1" ht="24.95" customHeight="1">
      <c r="A288" s="8"/>
      <c r="B288" s="416"/>
      <c r="C288" s="304"/>
      <c r="D288" s="319"/>
      <c r="E288" s="297"/>
      <c r="F288" s="298"/>
      <c r="G288" s="299"/>
      <c r="H288" s="499"/>
      <c r="I288" s="499"/>
      <c r="J288" s="365"/>
      <c r="K288" s="365"/>
      <c r="L288" s="17">
        <v>84.73</v>
      </c>
      <c r="M288" s="71">
        <v>21</v>
      </c>
      <c r="N288" s="345"/>
      <c r="O288" s="346"/>
      <c r="P288" s="159"/>
      <c r="Q288" s="159"/>
      <c r="R288" s="159"/>
      <c r="S288" s="162"/>
      <c r="T288" s="171"/>
      <c r="U288" s="159"/>
    </row>
    <row r="289" spans="1:21" s="94" customFormat="1" ht="24.95" customHeight="1">
      <c r="A289" s="8"/>
      <c r="B289" s="416"/>
      <c r="C289" s="304"/>
      <c r="D289" s="319"/>
      <c r="E289" s="297"/>
      <c r="F289" s="298"/>
      <c r="G289" s="299"/>
      <c r="H289" s="499"/>
      <c r="I289" s="499"/>
      <c r="J289" s="365"/>
      <c r="K289" s="365"/>
      <c r="L289" s="17">
        <v>112.66</v>
      </c>
      <c r="M289" s="12">
        <v>68</v>
      </c>
      <c r="N289" s="345"/>
      <c r="O289" s="346"/>
      <c r="P289" s="159"/>
      <c r="Q289" s="159"/>
      <c r="R289" s="159"/>
      <c r="S289" s="162"/>
      <c r="T289" s="171"/>
      <c r="U289" s="159"/>
    </row>
    <row r="290" spans="1:21" s="94" customFormat="1" ht="24.95" customHeight="1">
      <c r="A290" s="8"/>
      <c r="B290" s="416"/>
      <c r="C290" s="304"/>
      <c r="D290" s="319"/>
      <c r="E290" s="297"/>
      <c r="F290" s="298"/>
      <c r="G290" s="299"/>
      <c r="H290" s="499"/>
      <c r="I290" s="499"/>
      <c r="J290" s="365"/>
      <c r="K290" s="365"/>
      <c r="L290" s="17">
        <v>144.13</v>
      </c>
      <c r="M290" s="70">
        <v>6</v>
      </c>
      <c r="N290" s="345"/>
      <c r="O290" s="346"/>
      <c r="P290" s="159"/>
      <c r="Q290" s="159"/>
      <c r="R290" s="159"/>
      <c r="S290" s="162"/>
      <c r="T290" s="171"/>
      <c r="U290" s="159"/>
    </row>
    <row r="291" spans="1:21" s="94" customFormat="1" ht="24.95" customHeight="1">
      <c r="A291" s="8"/>
      <c r="B291" s="416"/>
      <c r="C291" s="304"/>
      <c r="D291" s="319"/>
      <c r="E291" s="297"/>
      <c r="F291" s="298"/>
      <c r="G291" s="299"/>
      <c r="H291" s="365"/>
      <c r="I291" s="365"/>
      <c r="J291" s="365"/>
      <c r="K291" s="365"/>
      <c r="L291" s="17">
        <v>184.19</v>
      </c>
      <c r="M291" s="12">
        <v>2</v>
      </c>
      <c r="N291" s="347"/>
      <c r="O291" s="348"/>
      <c r="P291" s="159"/>
      <c r="Q291" s="159"/>
      <c r="R291" s="159"/>
      <c r="S291" s="162"/>
      <c r="T291" s="171"/>
      <c r="U291" s="159"/>
    </row>
    <row r="292" spans="1:21" s="94" customFormat="1" ht="24.95" customHeight="1">
      <c r="A292" s="8"/>
      <c r="B292" s="416"/>
      <c r="C292" s="304"/>
      <c r="D292" s="320"/>
      <c r="E292" s="300"/>
      <c r="F292" s="301"/>
      <c r="G292" s="302"/>
      <c r="H292" s="355" t="s">
        <v>398</v>
      </c>
      <c r="I292" s="355"/>
      <c r="J292" s="355"/>
      <c r="K292" s="355"/>
      <c r="L292" s="355"/>
      <c r="M292" s="45">
        <f>SUM(M284:M291)</f>
        <v>587</v>
      </c>
      <c r="N292" s="45">
        <f t="shared" ref="N292:O292" si="3">SUM(N284:N291)</f>
        <v>0</v>
      </c>
      <c r="O292" s="45">
        <f t="shared" si="3"/>
        <v>0</v>
      </c>
      <c r="P292" s="160"/>
      <c r="Q292" s="160"/>
      <c r="R292" s="160"/>
      <c r="S292" s="163"/>
      <c r="T292" s="172"/>
      <c r="U292" s="160"/>
    </row>
    <row r="293" spans="1:21" s="94" customFormat="1" ht="24.95" customHeight="1">
      <c r="A293" s="8"/>
      <c r="B293" s="416"/>
      <c r="C293" s="304"/>
      <c r="D293" s="321" t="s">
        <v>82</v>
      </c>
      <c r="E293" s="276" t="s">
        <v>284</v>
      </c>
      <c r="F293" s="277"/>
      <c r="G293" s="278"/>
      <c r="H293" s="321" t="s">
        <v>479</v>
      </c>
      <c r="I293" s="321" t="s">
        <v>480</v>
      </c>
      <c r="J293" s="272" t="s">
        <v>16</v>
      </c>
      <c r="K293" s="272" t="s">
        <v>397</v>
      </c>
      <c r="L293" s="17">
        <v>74.819999999999993</v>
      </c>
      <c r="M293" s="109">
        <v>65</v>
      </c>
      <c r="N293" s="349" t="s">
        <v>388</v>
      </c>
      <c r="O293" s="350"/>
      <c r="P293" s="156" t="s">
        <v>285</v>
      </c>
      <c r="Q293" s="156" t="s">
        <v>286</v>
      </c>
      <c r="R293" s="156" t="s">
        <v>287</v>
      </c>
      <c r="S293" s="156" t="s">
        <v>41</v>
      </c>
      <c r="T293" s="359"/>
      <c r="U293" s="422" t="s">
        <v>28</v>
      </c>
    </row>
    <row r="294" spans="1:21" s="94" customFormat="1" ht="24.95" customHeight="1">
      <c r="A294" s="8"/>
      <c r="B294" s="416"/>
      <c r="C294" s="304"/>
      <c r="D294" s="458"/>
      <c r="E294" s="279"/>
      <c r="F294" s="280"/>
      <c r="G294" s="281"/>
      <c r="H294" s="458"/>
      <c r="I294" s="458"/>
      <c r="J294" s="507"/>
      <c r="K294" s="507"/>
      <c r="L294" s="17">
        <v>74.75</v>
      </c>
      <c r="M294" s="110">
        <v>24</v>
      </c>
      <c r="N294" s="351"/>
      <c r="O294" s="352"/>
      <c r="P294" s="156"/>
      <c r="Q294" s="156"/>
      <c r="R294" s="156"/>
      <c r="S294" s="156"/>
      <c r="T294" s="360"/>
      <c r="U294" s="423"/>
    </row>
    <row r="295" spans="1:21" s="94" customFormat="1" ht="24.95" customHeight="1">
      <c r="A295" s="8"/>
      <c r="B295" s="416"/>
      <c r="C295" s="304"/>
      <c r="D295" s="458"/>
      <c r="E295" s="279"/>
      <c r="F295" s="280"/>
      <c r="G295" s="281"/>
      <c r="H295" s="458"/>
      <c r="I295" s="458"/>
      <c r="J295" s="507"/>
      <c r="K295" s="507"/>
      <c r="L295" s="17">
        <v>84.7</v>
      </c>
      <c r="M295" s="110">
        <v>332</v>
      </c>
      <c r="N295" s="351"/>
      <c r="O295" s="352"/>
      <c r="P295" s="156"/>
      <c r="Q295" s="156"/>
      <c r="R295" s="156"/>
      <c r="S295" s="156"/>
      <c r="T295" s="360"/>
      <c r="U295" s="423"/>
    </row>
    <row r="296" spans="1:21" s="94" customFormat="1" ht="24.95" customHeight="1">
      <c r="A296" s="8"/>
      <c r="B296" s="416"/>
      <c r="C296" s="304"/>
      <c r="D296" s="458"/>
      <c r="E296" s="279"/>
      <c r="F296" s="280"/>
      <c r="G296" s="281"/>
      <c r="H296" s="458"/>
      <c r="I296" s="458"/>
      <c r="J296" s="507"/>
      <c r="K296" s="507"/>
      <c r="L296" s="17">
        <v>84.98</v>
      </c>
      <c r="M296" s="110">
        <v>114</v>
      </c>
      <c r="N296" s="351"/>
      <c r="O296" s="352"/>
      <c r="P296" s="156"/>
      <c r="Q296" s="156"/>
      <c r="R296" s="156"/>
      <c r="S296" s="156"/>
      <c r="T296" s="360"/>
      <c r="U296" s="423"/>
    </row>
    <row r="297" spans="1:21" s="94" customFormat="1" ht="24.95" customHeight="1">
      <c r="A297" s="8"/>
      <c r="B297" s="416"/>
      <c r="C297" s="304"/>
      <c r="D297" s="458"/>
      <c r="E297" s="279"/>
      <c r="F297" s="280"/>
      <c r="G297" s="281"/>
      <c r="H297" s="458"/>
      <c r="I297" s="458"/>
      <c r="J297" s="507"/>
      <c r="K297" s="507"/>
      <c r="L297" s="17">
        <v>112.66</v>
      </c>
      <c r="M297" s="110">
        <v>88</v>
      </c>
      <c r="N297" s="353"/>
      <c r="O297" s="354"/>
      <c r="P297" s="156"/>
      <c r="Q297" s="156"/>
      <c r="R297" s="156"/>
      <c r="S297" s="156"/>
      <c r="T297" s="360"/>
      <c r="U297" s="423"/>
    </row>
    <row r="298" spans="1:21" s="94" customFormat="1" ht="24.95" customHeight="1">
      <c r="A298" s="8"/>
      <c r="B298" s="416"/>
      <c r="C298" s="304"/>
      <c r="D298" s="311"/>
      <c r="E298" s="282"/>
      <c r="F298" s="283"/>
      <c r="G298" s="284"/>
      <c r="H298" s="355" t="s">
        <v>398</v>
      </c>
      <c r="I298" s="355"/>
      <c r="J298" s="355"/>
      <c r="K298" s="355"/>
      <c r="L298" s="355"/>
      <c r="M298" s="45">
        <v>623</v>
      </c>
      <c r="N298" s="45">
        <v>0</v>
      </c>
      <c r="O298" s="45">
        <v>0</v>
      </c>
      <c r="P298" s="157"/>
      <c r="Q298" s="157"/>
      <c r="R298" s="157"/>
      <c r="S298" s="157"/>
      <c r="T298" s="361"/>
      <c r="U298" s="424"/>
    </row>
    <row r="299" spans="1:21" s="94" customFormat="1" ht="24.95" customHeight="1">
      <c r="A299" s="8"/>
      <c r="B299" s="305" t="s">
        <v>17</v>
      </c>
      <c r="C299" s="306"/>
      <c r="D299" s="306"/>
      <c r="E299" s="306"/>
      <c r="F299" s="306"/>
      <c r="G299" s="306"/>
      <c r="H299" s="306"/>
      <c r="I299" s="306"/>
      <c r="J299" s="306"/>
      <c r="K299" s="306"/>
      <c r="L299" s="307"/>
      <c r="M299" s="98">
        <f>M292+M298</f>
        <v>1210</v>
      </c>
      <c r="N299" s="98">
        <v>3</v>
      </c>
      <c r="O299" s="98">
        <v>3</v>
      </c>
      <c r="P299" s="6"/>
      <c r="Q299" s="6"/>
      <c r="R299" s="21"/>
      <c r="S299" s="21"/>
      <c r="T299" s="21"/>
      <c r="U299" s="21"/>
    </row>
    <row r="300" spans="1:21" s="94" customFormat="1" ht="24.95" customHeight="1">
      <c r="A300" s="8"/>
      <c r="B300" s="334" t="s">
        <v>25</v>
      </c>
      <c r="C300" s="337" t="s">
        <v>87</v>
      </c>
      <c r="D300" s="321" t="s">
        <v>88</v>
      </c>
      <c r="E300" s="316" t="s">
        <v>89</v>
      </c>
      <c r="F300" s="317"/>
      <c r="G300" s="317"/>
      <c r="H300" s="321" t="s">
        <v>481</v>
      </c>
      <c r="I300" s="321" t="s">
        <v>482</v>
      </c>
      <c r="J300" s="272" t="s">
        <v>28</v>
      </c>
      <c r="K300" s="272" t="s">
        <v>402</v>
      </c>
      <c r="L300" s="127">
        <v>84.840299999999999</v>
      </c>
      <c r="M300" s="44">
        <v>39</v>
      </c>
      <c r="N300" s="44">
        <v>0</v>
      </c>
      <c r="O300" s="44">
        <v>0</v>
      </c>
      <c r="P300" s="156" t="s">
        <v>370</v>
      </c>
      <c r="Q300" s="156" t="s">
        <v>373</v>
      </c>
      <c r="R300" s="156" t="s">
        <v>376</v>
      </c>
      <c r="S300" s="285" t="s">
        <v>32</v>
      </c>
      <c r="T300" s="312"/>
      <c r="U300" s="312" t="s">
        <v>28</v>
      </c>
    </row>
    <row r="301" spans="1:21" s="94" customFormat="1" ht="24.95" customHeight="1">
      <c r="A301" s="8"/>
      <c r="B301" s="335"/>
      <c r="C301" s="228"/>
      <c r="D301" s="317"/>
      <c r="E301" s="317"/>
      <c r="F301" s="317"/>
      <c r="G301" s="317"/>
      <c r="H301" s="317"/>
      <c r="I301" s="317"/>
      <c r="J301" s="317"/>
      <c r="K301" s="317"/>
      <c r="L301" s="127">
        <v>78.819199999999995</v>
      </c>
      <c r="M301" s="44">
        <v>13</v>
      </c>
      <c r="N301" s="44">
        <v>0</v>
      </c>
      <c r="O301" s="44">
        <v>0</v>
      </c>
      <c r="P301" s="156"/>
      <c r="Q301" s="156"/>
      <c r="R301" s="156"/>
      <c r="S301" s="285"/>
      <c r="T301" s="362"/>
      <c r="U301" s="362"/>
    </row>
    <row r="302" spans="1:21" s="94" customFormat="1" ht="24.95" customHeight="1">
      <c r="A302" s="8"/>
      <c r="B302" s="335"/>
      <c r="C302" s="228"/>
      <c r="D302" s="317"/>
      <c r="E302" s="317"/>
      <c r="F302" s="317"/>
      <c r="G302" s="317"/>
      <c r="H302" s="355" t="s">
        <v>398</v>
      </c>
      <c r="I302" s="355"/>
      <c r="J302" s="355"/>
      <c r="K302" s="355"/>
      <c r="L302" s="355"/>
      <c r="M302" s="45">
        <f>SUM(M300:M301)</f>
        <v>52</v>
      </c>
      <c r="N302" s="45">
        <f t="shared" ref="N302:O302" si="4">SUM(N300:N301)</f>
        <v>0</v>
      </c>
      <c r="O302" s="45">
        <f t="shared" si="4"/>
        <v>0</v>
      </c>
      <c r="P302" s="156"/>
      <c r="Q302" s="156"/>
      <c r="R302" s="156"/>
      <c r="S302" s="285"/>
      <c r="T302" s="363"/>
      <c r="U302" s="362"/>
    </row>
    <row r="303" spans="1:21" s="94" customFormat="1" ht="24.95" customHeight="1">
      <c r="A303" s="8"/>
      <c r="B303" s="335"/>
      <c r="C303" s="228"/>
      <c r="D303" s="310" t="s">
        <v>90</v>
      </c>
      <c r="E303" s="310" t="s">
        <v>91</v>
      </c>
      <c r="F303" s="311"/>
      <c r="G303" s="311"/>
      <c r="H303" s="486" t="s">
        <v>483</v>
      </c>
      <c r="I303" s="486" t="s">
        <v>484</v>
      </c>
      <c r="J303" s="487" t="s">
        <v>28</v>
      </c>
      <c r="K303" s="487" t="s">
        <v>402</v>
      </c>
      <c r="L303" s="127">
        <v>84.9602</v>
      </c>
      <c r="M303" s="57">
        <v>34</v>
      </c>
      <c r="N303" s="57">
        <v>2</v>
      </c>
      <c r="O303" s="57">
        <v>2</v>
      </c>
      <c r="P303" s="285" t="s">
        <v>371</v>
      </c>
      <c r="Q303" s="285" t="s">
        <v>374</v>
      </c>
      <c r="R303" s="285" t="s">
        <v>377</v>
      </c>
      <c r="S303" s="285" t="s">
        <v>32</v>
      </c>
      <c r="T303" s="312"/>
      <c r="U303" s="362"/>
    </row>
    <row r="304" spans="1:21" s="94" customFormat="1" ht="24.95" customHeight="1">
      <c r="A304" s="8"/>
      <c r="B304" s="335"/>
      <c r="C304" s="228"/>
      <c r="D304" s="311"/>
      <c r="E304" s="311"/>
      <c r="F304" s="311"/>
      <c r="G304" s="311"/>
      <c r="H304" s="358"/>
      <c r="I304" s="358"/>
      <c r="J304" s="358"/>
      <c r="K304" s="358"/>
      <c r="L304" s="127">
        <v>84.975200000000001</v>
      </c>
      <c r="M304" s="57">
        <v>17</v>
      </c>
      <c r="N304" s="57">
        <v>1</v>
      </c>
      <c r="O304" s="57">
        <v>1</v>
      </c>
      <c r="P304" s="421"/>
      <c r="Q304" s="421"/>
      <c r="R304" s="421"/>
      <c r="S304" s="421"/>
      <c r="T304" s="362"/>
      <c r="U304" s="362"/>
    </row>
    <row r="305" spans="1:21" s="94" customFormat="1" ht="24.95" customHeight="1">
      <c r="A305" s="8"/>
      <c r="B305" s="335"/>
      <c r="C305" s="228"/>
      <c r="D305" s="311"/>
      <c r="E305" s="311"/>
      <c r="F305" s="311"/>
      <c r="G305" s="311"/>
      <c r="H305" s="358"/>
      <c r="I305" s="358"/>
      <c r="J305" s="358"/>
      <c r="K305" s="358"/>
      <c r="L305" s="127">
        <v>72.423699999999997</v>
      </c>
      <c r="M305" s="57">
        <v>17</v>
      </c>
      <c r="N305" s="57">
        <v>1</v>
      </c>
      <c r="O305" s="57">
        <v>1</v>
      </c>
      <c r="P305" s="421"/>
      <c r="Q305" s="421"/>
      <c r="R305" s="421"/>
      <c r="S305" s="421"/>
      <c r="T305" s="362"/>
      <c r="U305" s="362"/>
    </row>
    <row r="306" spans="1:21" s="94" customFormat="1" ht="24.95" customHeight="1">
      <c r="A306" s="8"/>
      <c r="B306" s="335"/>
      <c r="C306" s="228"/>
      <c r="D306" s="312"/>
      <c r="E306" s="312"/>
      <c r="F306" s="312"/>
      <c r="G306" s="312"/>
      <c r="H306" s="457" t="s">
        <v>398</v>
      </c>
      <c r="I306" s="457"/>
      <c r="J306" s="457"/>
      <c r="K306" s="457"/>
      <c r="L306" s="457"/>
      <c r="M306" s="45">
        <f>SUM(M303:M305)</f>
        <v>68</v>
      </c>
      <c r="N306" s="45">
        <f>SUM(N303:N305)</f>
        <v>4</v>
      </c>
      <c r="O306" s="45">
        <f>SUM(O303:O305)</f>
        <v>4</v>
      </c>
      <c r="P306" s="421"/>
      <c r="Q306" s="421"/>
      <c r="R306" s="421"/>
      <c r="S306" s="421"/>
      <c r="T306" s="363"/>
      <c r="U306" s="362"/>
    </row>
    <row r="307" spans="1:21" s="94" customFormat="1" ht="24.95" customHeight="1">
      <c r="A307" s="8"/>
      <c r="B307" s="335"/>
      <c r="C307" s="228"/>
      <c r="D307" s="321" t="s">
        <v>275</v>
      </c>
      <c r="E307" s="316" t="s">
        <v>276</v>
      </c>
      <c r="F307" s="317"/>
      <c r="G307" s="317"/>
      <c r="H307" s="321" t="s">
        <v>485</v>
      </c>
      <c r="I307" s="321" t="s">
        <v>486</v>
      </c>
      <c r="J307" s="272" t="s">
        <v>28</v>
      </c>
      <c r="K307" s="272" t="s">
        <v>402</v>
      </c>
      <c r="L307" s="127">
        <v>84.734200000000001</v>
      </c>
      <c r="M307" s="44">
        <v>32</v>
      </c>
      <c r="N307" s="44">
        <v>30</v>
      </c>
      <c r="O307" s="44">
        <v>30</v>
      </c>
      <c r="P307" s="156" t="s">
        <v>372</v>
      </c>
      <c r="Q307" s="156" t="s">
        <v>375</v>
      </c>
      <c r="R307" s="156" t="s">
        <v>314</v>
      </c>
      <c r="S307" s="285" t="s">
        <v>32</v>
      </c>
      <c r="T307" s="312"/>
      <c r="U307" s="362"/>
    </row>
    <row r="308" spans="1:21" s="94" customFormat="1" ht="24.95" customHeight="1">
      <c r="A308" s="8"/>
      <c r="B308" s="335"/>
      <c r="C308" s="228"/>
      <c r="D308" s="317"/>
      <c r="E308" s="317"/>
      <c r="F308" s="317"/>
      <c r="G308" s="317"/>
      <c r="H308" s="317"/>
      <c r="I308" s="317"/>
      <c r="J308" s="317"/>
      <c r="K308" s="317"/>
      <c r="L308" s="127">
        <v>84.8386</v>
      </c>
      <c r="M308" s="44">
        <v>52</v>
      </c>
      <c r="N308" s="44">
        <v>51</v>
      </c>
      <c r="O308" s="44">
        <v>51</v>
      </c>
      <c r="P308" s="156"/>
      <c r="Q308" s="156"/>
      <c r="R308" s="156"/>
      <c r="S308" s="285"/>
      <c r="T308" s="362"/>
      <c r="U308" s="362"/>
    </row>
    <row r="309" spans="1:21" s="94" customFormat="1" ht="24.95" customHeight="1">
      <c r="A309" s="8"/>
      <c r="B309" s="336"/>
      <c r="C309" s="229"/>
      <c r="D309" s="317"/>
      <c r="E309" s="317"/>
      <c r="F309" s="317"/>
      <c r="G309" s="317"/>
      <c r="H309" s="355" t="s">
        <v>398</v>
      </c>
      <c r="I309" s="355"/>
      <c r="J309" s="355"/>
      <c r="K309" s="355"/>
      <c r="L309" s="355"/>
      <c r="M309" s="45">
        <f>SUM(M307:M308)</f>
        <v>84</v>
      </c>
      <c r="N309" s="45">
        <f t="shared" ref="N309:O309" si="5">SUM(N307:N308)</f>
        <v>81</v>
      </c>
      <c r="O309" s="45">
        <f t="shared" si="5"/>
        <v>81</v>
      </c>
      <c r="P309" s="156"/>
      <c r="Q309" s="156"/>
      <c r="R309" s="156"/>
      <c r="S309" s="285"/>
      <c r="T309" s="363"/>
      <c r="U309" s="363"/>
    </row>
    <row r="310" spans="1:21" s="94" customFormat="1" ht="24.95" customHeight="1">
      <c r="A310" s="8"/>
      <c r="B310" s="313" t="s">
        <v>17</v>
      </c>
      <c r="C310" s="314"/>
      <c r="D310" s="314"/>
      <c r="E310" s="314"/>
      <c r="F310" s="314"/>
      <c r="G310" s="314"/>
      <c r="H310" s="314"/>
      <c r="I310" s="314"/>
      <c r="J310" s="314"/>
      <c r="K310" s="314"/>
      <c r="L310" s="315"/>
      <c r="M310" s="98">
        <f>M302+M306+M309</f>
        <v>204</v>
      </c>
      <c r="N310" s="98">
        <v>85</v>
      </c>
      <c r="O310" s="98">
        <v>85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393" t="s">
        <v>25</v>
      </c>
      <c r="C311" s="272" t="s">
        <v>93</v>
      </c>
      <c r="D311" s="456" t="s">
        <v>94</v>
      </c>
      <c r="E311" s="316" t="s">
        <v>95</v>
      </c>
      <c r="F311" s="316"/>
      <c r="G311" s="316"/>
      <c r="H311" s="321" t="s">
        <v>487</v>
      </c>
      <c r="I311" s="321" t="s">
        <v>488</v>
      </c>
      <c r="J311" s="272" t="s">
        <v>16</v>
      </c>
      <c r="K311" s="272" t="s">
        <v>397</v>
      </c>
      <c r="L311" s="127">
        <v>62.3994</v>
      </c>
      <c r="M311" s="44">
        <v>36</v>
      </c>
      <c r="N311" s="44">
        <v>4</v>
      </c>
      <c r="O311" s="44">
        <v>4</v>
      </c>
      <c r="P311" s="156" t="s">
        <v>156</v>
      </c>
      <c r="Q311" s="156" t="s">
        <v>157</v>
      </c>
      <c r="R311" s="156" t="s">
        <v>158</v>
      </c>
      <c r="S311" s="156" t="s">
        <v>32</v>
      </c>
      <c r="T311" s="311"/>
      <c r="U311" s="358" t="s">
        <v>171</v>
      </c>
    </row>
    <row r="312" spans="1:21" s="94" customFormat="1" ht="24.95" customHeight="1">
      <c r="A312" s="8"/>
      <c r="B312" s="394"/>
      <c r="C312" s="272"/>
      <c r="D312" s="456"/>
      <c r="E312" s="316"/>
      <c r="F312" s="316"/>
      <c r="G312" s="316"/>
      <c r="H312" s="321"/>
      <c r="I312" s="321"/>
      <c r="J312" s="272"/>
      <c r="K312" s="272"/>
      <c r="L312" s="136" t="s">
        <v>96</v>
      </c>
      <c r="M312" s="44">
        <v>4</v>
      </c>
      <c r="N312" s="44">
        <v>0</v>
      </c>
      <c r="O312" s="44">
        <v>0</v>
      </c>
      <c r="P312" s="156"/>
      <c r="Q312" s="156"/>
      <c r="R312" s="156"/>
      <c r="S312" s="156"/>
      <c r="T312" s="311"/>
      <c r="U312" s="311"/>
    </row>
    <row r="313" spans="1:21" s="94" customFormat="1" ht="24.95" customHeight="1">
      <c r="A313" s="8"/>
      <c r="B313" s="394"/>
      <c r="C313" s="272"/>
      <c r="D313" s="456"/>
      <c r="E313" s="316"/>
      <c r="F313" s="316"/>
      <c r="G313" s="316"/>
      <c r="H313" s="321"/>
      <c r="I313" s="321"/>
      <c r="J313" s="272"/>
      <c r="K313" s="272"/>
      <c r="L313" s="127">
        <v>66.043499999999995</v>
      </c>
      <c r="M313" s="44">
        <v>1</v>
      </c>
      <c r="N313" s="44">
        <v>1</v>
      </c>
      <c r="O313" s="44">
        <v>1</v>
      </c>
      <c r="P313" s="156"/>
      <c r="Q313" s="156"/>
      <c r="R313" s="156"/>
      <c r="S313" s="156"/>
      <c r="T313" s="311"/>
      <c r="U313" s="311"/>
    </row>
    <row r="314" spans="1:21" s="94" customFormat="1" ht="24.95" customHeight="1">
      <c r="A314" s="8"/>
      <c r="B314" s="394"/>
      <c r="C314" s="272"/>
      <c r="D314" s="456"/>
      <c r="E314" s="316"/>
      <c r="F314" s="316"/>
      <c r="G314" s="316"/>
      <c r="H314" s="321"/>
      <c r="I314" s="321"/>
      <c r="J314" s="272"/>
      <c r="K314" s="272"/>
      <c r="L314" s="127">
        <v>83.292199999999994</v>
      </c>
      <c r="M314" s="44">
        <v>3</v>
      </c>
      <c r="N314" s="44">
        <v>1</v>
      </c>
      <c r="O314" s="44">
        <v>1</v>
      </c>
      <c r="P314" s="156"/>
      <c r="Q314" s="156"/>
      <c r="R314" s="156"/>
      <c r="S314" s="156"/>
      <c r="T314" s="311"/>
      <c r="U314" s="311"/>
    </row>
    <row r="315" spans="1:21" s="94" customFormat="1" ht="24.95" customHeight="1">
      <c r="A315" s="8"/>
      <c r="B315" s="394"/>
      <c r="C315" s="272"/>
      <c r="D315" s="456"/>
      <c r="E315" s="316"/>
      <c r="F315" s="316"/>
      <c r="G315" s="316"/>
      <c r="H315" s="321"/>
      <c r="I315" s="321"/>
      <c r="J315" s="272"/>
      <c r="K315" s="272"/>
      <c r="L315" s="136" t="s">
        <v>97</v>
      </c>
      <c r="M315" s="44">
        <v>2</v>
      </c>
      <c r="N315" s="44">
        <v>1</v>
      </c>
      <c r="O315" s="44">
        <v>1</v>
      </c>
      <c r="P315" s="156"/>
      <c r="Q315" s="156"/>
      <c r="R315" s="156"/>
      <c r="S315" s="156"/>
      <c r="T315" s="311"/>
      <c r="U315" s="311"/>
    </row>
    <row r="316" spans="1:21" s="94" customFormat="1" ht="24.95" customHeight="1">
      <c r="A316" s="8"/>
      <c r="B316" s="394"/>
      <c r="C316" s="272"/>
      <c r="D316" s="456"/>
      <c r="E316" s="316"/>
      <c r="F316" s="316"/>
      <c r="G316" s="316"/>
      <c r="H316" s="321"/>
      <c r="I316" s="321"/>
      <c r="J316" s="272"/>
      <c r="K316" s="272"/>
      <c r="L316" s="136" t="s">
        <v>98</v>
      </c>
      <c r="M316" s="44">
        <v>2</v>
      </c>
      <c r="N316" s="44">
        <v>1</v>
      </c>
      <c r="O316" s="44">
        <v>1</v>
      </c>
      <c r="P316" s="156"/>
      <c r="Q316" s="156"/>
      <c r="R316" s="156"/>
      <c r="S316" s="156"/>
      <c r="T316" s="311"/>
      <c r="U316" s="311"/>
    </row>
    <row r="317" spans="1:21" s="94" customFormat="1" ht="24.95" customHeight="1">
      <c r="A317" s="8"/>
      <c r="B317" s="394"/>
      <c r="C317" s="272"/>
      <c r="D317" s="456"/>
      <c r="E317" s="316"/>
      <c r="F317" s="316"/>
      <c r="G317" s="316"/>
      <c r="H317" s="321"/>
      <c r="I317" s="321"/>
      <c r="J317" s="272"/>
      <c r="K317" s="272"/>
      <c r="L317" s="136" t="s">
        <v>99</v>
      </c>
      <c r="M317" s="44">
        <v>2</v>
      </c>
      <c r="N317" s="44">
        <v>1</v>
      </c>
      <c r="O317" s="44">
        <v>1</v>
      </c>
      <c r="P317" s="156"/>
      <c r="Q317" s="156"/>
      <c r="R317" s="156"/>
      <c r="S317" s="156"/>
      <c r="T317" s="311"/>
      <c r="U317" s="311"/>
    </row>
    <row r="318" spans="1:21" s="94" customFormat="1" ht="24.95" customHeight="1">
      <c r="A318" s="8"/>
      <c r="B318" s="394"/>
      <c r="C318" s="272"/>
      <c r="D318" s="456"/>
      <c r="E318" s="316"/>
      <c r="F318" s="316"/>
      <c r="G318" s="316"/>
      <c r="H318" s="321"/>
      <c r="I318" s="321"/>
      <c r="J318" s="272"/>
      <c r="K318" s="272"/>
      <c r="L318" s="127">
        <v>82.477699999999999</v>
      </c>
      <c r="M318" s="44">
        <v>25</v>
      </c>
      <c r="N318" s="44">
        <v>4</v>
      </c>
      <c r="O318" s="44">
        <v>4</v>
      </c>
      <c r="P318" s="156"/>
      <c r="Q318" s="156"/>
      <c r="R318" s="156"/>
      <c r="S318" s="156"/>
      <c r="T318" s="311"/>
      <c r="U318" s="311"/>
    </row>
    <row r="319" spans="1:21" s="94" customFormat="1" ht="24.95" customHeight="1">
      <c r="A319" s="8"/>
      <c r="B319" s="394"/>
      <c r="C319" s="272"/>
      <c r="D319" s="456"/>
      <c r="E319" s="316"/>
      <c r="F319" s="316"/>
      <c r="G319" s="316"/>
      <c r="H319" s="321"/>
      <c r="I319" s="321"/>
      <c r="J319" s="272"/>
      <c r="K319" s="272"/>
      <c r="L319" s="136" t="s">
        <v>100</v>
      </c>
      <c r="M319" s="44">
        <v>4</v>
      </c>
      <c r="N319" s="44">
        <v>2</v>
      </c>
      <c r="O319" s="44">
        <v>2</v>
      </c>
      <c r="P319" s="156"/>
      <c r="Q319" s="156"/>
      <c r="R319" s="156"/>
      <c r="S319" s="156"/>
      <c r="T319" s="311"/>
      <c r="U319" s="311"/>
    </row>
    <row r="320" spans="1:21" s="94" customFormat="1" ht="24.95" customHeight="1">
      <c r="A320" s="8"/>
      <c r="B320" s="394"/>
      <c r="C320" s="272"/>
      <c r="D320" s="456"/>
      <c r="E320" s="316"/>
      <c r="F320" s="316"/>
      <c r="G320" s="316"/>
      <c r="H320" s="355" t="s">
        <v>398</v>
      </c>
      <c r="I320" s="355"/>
      <c r="J320" s="355"/>
      <c r="K320" s="355"/>
      <c r="L320" s="355"/>
      <c r="M320" s="45">
        <f>SUM(M311:M319)</f>
        <v>79</v>
      </c>
      <c r="N320" s="45">
        <f>SUM(N311:N319)</f>
        <v>15</v>
      </c>
      <c r="O320" s="45">
        <f>SUM(O311:O319)</f>
        <v>15</v>
      </c>
      <c r="P320" s="156"/>
      <c r="Q320" s="156"/>
      <c r="R320" s="156"/>
      <c r="S320" s="156"/>
      <c r="T320" s="311"/>
      <c r="U320" s="311"/>
    </row>
    <row r="321" spans="1:21" s="94" customFormat="1" ht="24.95" customHeight="1">
      <c r="A321" s="8"/>
      <c r="B321" s="394"/>
      <c r="C321" s="272"/>
      <c r="D321" s="308" t="s">
        <v>247</v>
      </c>
      <c r="E321" s="309" t="s">
        <v>246</v>
      </c>
      <c r="F321" s="309"/>
      <c r="G321" s="309"/>
      <c r="H321" s="449" t="s">
        <v>489</v>
      </c>
      <c r="I321" s="449" t="s">
        <v>490</v>
      </c>
      <c r="J321" s="450" t="s">
        <v>16</v>
      </c>
      <c r="K321" s="450" t="s">
        <v>397</v>
      </c>
      <c r="L321" s="28">
        <v>59.994500000000002</v>
      </c>
      <c r="M321" s="44">
        <v>118</v>
      </c>
      <c r="N321" s="44">
        <v>0</v>
      </c>
      <c r="O321" s="44">
        <v>0</v>
      </c>
      <c r="P321" s="158" t="s">
        <v>248</v>
      </c>
      <c r="Q321" s="158" t="s">
        <v>249</v>
      </c>
      <c r="R321" s="158" t="s">
        <v>250</v>
      </c>
      <c r="S321" s="158" t="s">
        <v>251</v>
      </c>
      <c r="T321" s="311"/>
      <c r="U321" s="358" t="s">
        <v>16</v>
      </c>
    </row>
    <row r="322" spans="1:21" s="94" customFormat="1" ht="24.95" customHeight="1">
      <c r="A322" s="8"/>
      <c r="B322" s="394"/>
      <c r="C322" s="272"/>
      <c r="D322" s="308"/>
      <c r="E322" s="309"/>
      <c r="F322" s="309"/>
      <c r="G322" s="309"/>
      <c r="H322" s="449"/>
      <c r="I322" s="449"/>
      <c r="J322" s="450"/>
      <c r="K322" s="450"/>
      <c r="L322" s="137">
        <v>73.976299999999995</v>
      </c>
      <c r="M322" s="44">
        <v>72</v>
      </c>
      <c r="N322" s="44">
        <v>0</v>
      </c>
      <c r="O322" s="44">
        <v>0</v>
      </c>
      <c r="P322" s="159"/>
      <c r="Q322" s="159"/>
      <c r="R322" s="159"/>
      <c r="S322" s="159"/>
      <c r="T322" s="311"/>
      <c r="U322" s="311"/>
    </row>
    <row r="323" spans="1:21" s="94" customFormat="1" ht="24.95" customHeight="1">
      <c r="A323" s="8"/>
      <c r="B323" s="394"/>
      <c r="C323" s="272"/>
      <c r="D323" s="308"/>
      <c r="E323" s="309"/>
      <c r="F323" s="309"/>
      <c r="G323" s="309"/>
      <c r="H323" s="449"/>
      <c r="I323" s="449"/>
      <c r="J323" s="450"/>
      <c r="K323" s="450"/>
      <c r="L323" s="137">
        <v>73.987300000000005</v>
      </c>
      <c r="M323" s="44">
        <v>103</v>
      </c>
      <c r="N323" s="44">
        <v>0</v>
      </c>
      <c r="O323" s="44">
        <v>0</v>
      </c>
      <c r="P323" s="159"/>
      <c r="Q323" s="159"/>
      <c r="R323" s="159"/>
      <c r="S323" s="159"/>
      <c r="T323" s="311"/>
      <c r="U323" s="311"/>
    </row>
    <row r="324" spans="1:21" s="94" customFormat="1" ht="24.95" customHeight="1">
      <c r="A324" s="8"/>
      <c r="B324" s="394"/>
      <c r="C324" s="272"/>
      <c r="D324" s="308"/>
      <c r="E324" s="309"/>
      <c r="F324" s="309"/>
      <c r="G324" s="309"/>
      <c r="H324" s="449"/>
      <c r="I324" s="449"/>
      <c r="J324" s="450"/>
      <c r="K324" s="450"/>
      <c r="L324" s="137">
        <v>84.998900000000006</v>
      </c>
      <c r="M324" s="44">
        <v>66</v>
      </c>
      <c r="N324" s="44">
        <v>0</v>
      </c>
      <c r="O324" s="44">
        <v>0</v>
      </c>
      <c r="P324" s="159"/>
      <c r="Q324" s="159"/>
      <c r="R324" s="159"/>
      <c r="S324" s="159"/>
      <c r="T324" s="311"/>
      <c r="U324" s="311"/>
    </row>
    <row r="325" spans="1:21" s="94" customFormat="1" ht="24.95" customHeight="1">
      <c r="A325" s="8"/>
      <c r="B325" s="394"/>
      <c r="C325" s="272"/>
      <c r="D325" s="308"/>
      <c r="E325" s="309"/>
      <c r="F325" s="309"/>
      <c r="G325" s="309"/>
      <c r="H325" s="355" t="s">
        <v>398</v>
      </c>
      <c r="I325" s="355"/>
      <c r="J325" s="355"/>
      <c r="K325" s="355"/>
      <c r="L325" s="355"/>
      <c r="M325" s="45">
        <f>SUM(M321:M324)</f>
        <v>359</v>
      </c>
      <c r="N325" s="45">
        <f>SUM(N321:N324)</f>
        <v>0</v>
      </c>
      <c r="O325" s="45">
        <f>SUM(O321:O324)</f>
        <v>0</v>
      </c>
      <c r="P325" s="160"/>
      <c r="Q325" s="160"/>
      <c r="R325" s="160"/>
      <c r="S325" s="160"/>
      <c r="T325" s="311"/>
      <c r="U325" s="311"/>
    </row>
    <row r="326" spans="1:21" s="94" customFormat="1" ht="24.95" customHeight="1">
      <c r="A326" s="8"/>
      <c r="B326" s="305" t="s">
        <v>17</v>
      </c>
      <c r="C326" s="306"/>
      <c r="D326" s="306"/>
      <c r="E326" s="306"/>
      <c r="F326" s="306"/>
      <c r="G326" s="306"/>
      <c r="H326" s="306"/>
      <c r="I326" s="306"/>
      <c r="J326" s="306"/>
      <c r="K326" s="306"/>
      <c r="L326" s="307"/>
      <c r="M326" s="72">
        <f>M320+M325</f>
        <v>438</v>
      </c>
      <c r="N326" s="72">
        <v>15</v>
      </c>
      <c r="O326" s="72">
        <v>15</v>
      </c>
      <c r="P326" s="6"/>
      <c r="Q326" s="6"/>
      <c r="R326" s="22"/>
      <c r="S326" s="22"/>
      <c r="T326" s="21"/>
      <c r="U326" s="21"/>
    </row>
    <row r="327" spans="1:21" s="94" customFormat="1" ht="24.95" customHeight="1">
      <c r="A327" s="8"/>
      <c r="B327" s="393" t="s">
        <v>25</v>
      </c>
      <c r="C327" s="272" t="s">
        <v>102</v>
      </c>
      <c r="D327" s="308" t="s">
        <v>103</v>
      </c>
      <c r="E327" s="309" t="s">
        <v>277</v>
      </c>
      <c r="F327" s="309"/>
      <c r="G327" s="309"/>
      <c r="H327" s="449" t="s">
        <v>491</v>
      </c>
      <c r="I327" s="449" t="s">
        <v>492</v>
      </c>
      <c r="J327" s="450" t="s">
        <v>28</v>
      </c>
      <c r="K327" s="450" t="s">
        <v>402</v>
      </c>
      <c r="L327" s="137">
        <v>61.1</v>
      </c>
      <c r="M327" s="44">
        <v>24</v>
      </c>
      <c r="N327" s="57">
        <v>21</v>
      </c>
      <c r="O327" s="57">
        <v>21</v>
      </c>
      <c r="P327" s="156" t="s">
        <v>106</v>
      </c>
      <c r="Q327" s="156" t="s">
        <v>42</v>
      </c>
      <c r="R327" s="156" t="s">
        <v>106</v>
      </c>
      <c r="S327" s="156" t="s">
        <v>41</v>
      </c>
      <c r="T327" s="311"/>
      <c r="U327" s="358" t="s">
        <v>16</v>
      </c>
    </row>
    <row r="328" spans="1:21" s="94" customFormat="1" ht="24.95" customHeight="1">
      <c r="A328" s="8"/>
      <c r="B328" s="394"/>
      <c r="C328" s="272"/>
      <c r="D328" s="308"/>
      <c r="E328" s="309"/>
      <c r="F328" s="309"/>
      <c r="G328" s="309"/>
      <c r="H328" s="449"/>
      <c r="I328" s="449"/>
      <c r="J328" s="450"/>
      <c r="K328" s="450"/>
      <c r="L328" s="137">
        <v>62.8</v>
      </c>
      <c r="M328" s="44">
        <v>8</v>
      </c>
      <c r="N328" s="57">
        <v>7</v>
      </c>
      <c r="O328" s="57">
        <v>6</v>
      </c>
      <c r="P328" s="156"/>
      <c r="Q328" s="156"/>
      <c r="R328" s="156"/>
      <c r="S328" s="156"/>
      <c r="T328" s="311"/>
      <c r="U328" s="311"/>
    </row>
    <row r="329" spans="1:21" s="94" customFormat="1" ht="24.95" customHeight="1">
      <c r="A329" s="8"/>
      <c r="B329" s="394"/>
      <c r="C329" s="272"/>
      <c r="D329" s="308"/>
      <c r="E329" s="309"/>
      <c r="F329" s="309"/>
      <c r="G329" s="309"/>
      <c r="H329" s="449"/>
      <c r="I329" s="449"/>
      <c r="J329" s="450"/>
      <c r="K329" s="450"/>
      <c r="L329" s="137">
        <v>72.2</v>
      </c>
      <c r="M329" s="44">
        <v>16</v>
      </c>
      <c r="N329" s="57">
        <v>8</v>
      </c>
      <c r="O329" s="57">
        <v>7</v>
      </c>
      <c r="P329" s="156"/>
      <c r="Q329" s="156"/>
      <c r="R329" s="156"/>
      <c r="S329" s="156"/>
      <c r="T329" s="311"/>
      <c r="U329" s="311"/>
    </row>
    <row r="330" spans="1:21" s="94" customFormat="1" ht="24.95" customHeight="1">
      <c r="A330" s="8"/>
      <c r="B330" s="394"/>
      <c r="C330" s="272"/>
      <c r="D330" s="308"/>
      <c r="E330" s="309"/>
      <c r="F330" s="309"/>
      <c r="G330" s="309"/>
      <c r="H330" s="355" t="s">
        <v>398</v>
      </c>
      <c r="I330" s="355"/>
      <c r="J330" s="355"/>
      <c r="K330" s="355"/>
      <c r="L330" s="355"/>
      <c r="M330" s="45">
        <f>SUM(M327:M329)</f>
        <v>48</v>
      </c>
      <c r="N330" s="45">
        <f>SUM(N327:N329)</f>
        <v>36</v>
      </c>
      <c r="O330" s="45">
        <f>SUM(O327:O329)</f>
        <v>34</v>
      </c>
      <c r="P330" s="156"/>
      <c r="Q330" s="156"/>
      <c r="R330" s="156"/>
      <c r="S330" s="156"/>
      <c r="T330" s="311"/>
      <c r="U330" s="311"/>
    </row>
    <row r="331" spans="1:21" s="94" customFormat="1" ht="24.95" customHeight="1">
      <c r="A331" s="8"/>
      <c r="B331" s="394"/>
      <c r="C331" s="272"/>
      <c r="D331" s="308" t="s">
        <v>104</v>
      </c>
      <c r="E331" s="309" t="s">
        <v>278</v>
      </c>
      <c r="F331" s="309"/>
      <c r="G331" s="309"/>
      <c r="H331" s="449" t="s">
        <v>493</v>
      </c>
      <c r="I331" s="449" t="s">
        <v>494</v>
      </c>
      <c r="J331" s="450" t="s">
        <v>28</v>
      </c>
      <c r="K331" s="450" t="s">
        <v>402</v>
      </c>
      <c r="L331" s="28">
        <v>78.650000000000006</v>
      </c>
      <c r="M331" s="44">
        <v>28</v>
      </c>
      <c r="N331" s="44">
        <v>0</v>
      </c>
      <c r="O331" s="44">
        <v>0</v>
      </c>
      <c r="P331" s="156" t="s">
        <v>107</v>
      </c>
      <c r="Q331" s="156" t="s">
        <v>42</v>
      </c>
      <c r="R331" s="156" t="s">
        <v>107</v>
      </c>
      <c r="S331" s="156" t="s">
        <v>41</v>
      </c>
      <c r="T331" s="311"/>
      <c r="U331" s="358" t="s">
        <v>16</v>
      </c>
    </row>
    <row r="332" spans="1:21" s="94" customFormat="1" ht="24.95" customHeight="1">
      <c r="A332" s="8"/>
      <c r="B332" s="394"/>
      <c r="C332" s="272"/>
      <c r="D332" s="308"/>
      <c r="E332" s="309"/>
      <c r="F332" s="309"/>
      <c r="G332" s="309"/>
      <c r="H332" s="450"/>
      <c r="I332" s="449"/>
      <c r="J332" s="450"/>
      <c r="K332" s="450"/>
      <c r="L332" s="28">
        <v>84.95</v>
      </c>
      <c r="M332" s="44">
        <v>14</v>
      </c>
      <c r="N332" s="44">
        <v>0</v>
      </c>
      <c r="O332" s="44">
        <v>0</v>
      </c>
      <c r="P332" s="156"/>
      <c r="Q332" s="156"/>
      <c r="R332" s="156"/>
      <c r="S332" s="156"/>
      <c r="T332" s="311"/>
      <c r="U332" s="311"/>
    </row>
    <row r="333" spans="1:21" s="94" customFormat="1" ht="24.95" customHeight="1">
      <c r="A333" s="8"/>
      <c r="B333" s="394"/>
      <c r="C333" s="272"/>
      <c r="D333" s="308"/>
      <c r="E333" s="309"/>
      <c r="F333" s="309"/>
      <c r="G333" s="309"/>
      <c r="H333" s="450"/>
      <c r="I333" s="450"/>
      <c r="J333" s="450"/>
      <c r="K333" s="450"/>
      <c r="L333" s="28">
        <v>84.83</v>
      </c>
      <c r="M333" s="44">
        <v>14</v>
      </c>
      <c r="N333" s="44">
        <v>0</v>
      </c>
      <c r="O333" s="44">
        <v>0</v>
      </c>
      <c r="P333" s="156"/>
      <c r="Q333" s="156"/>
      <c r="R333" s="156"/>
      <c r="S333" s="156"/>
      <c r="T333" s="311"/>
      <c r="U333" s="311"/>
    </row>
    <row r="334" spans="1:21" s="94" customFormat="1" ht="24.95" customHeight="1">
      <c r="A334" s="8"/>
      <c r="B334" s="394"/>
      <c r="C334" s="272"/>
      <c r="D334" s="308"/>
      <c r="E334" s="309"/>
      <c r="F334" s="309"/>
      <c r="G334" s="309"/>
      <c r="H334" s="450"/>
      <c r="I334" s="450"/>
      <c r="J334" s="450"/>
      <c r="K334" s="450"/>
      <c r="L334" s="28">
        <v>84.61</v>
      </c>
      <c r="M334" s="44">
        <v>14</v>
      </c>
      <c r="N334" s="44">
        <v>0</v>
      </c>
      <c r="O334" s="44">
        <v>0</v>
      </c>
      <c r="P334" s="156"/>
      <c r="Q334" s="156"/>
      <c r="R334" s="156"/>
      <c r="S334" s="156"/>
      <c r="T334" s="311"/>
      <c r="U334" s="311"/>
    </row>
    <row r="335" spans="1:21" s="94" customFormat="1" ht="24.95" customHeight="1">
      <c r="A335" s="8"/>
      <c r="B335" s="395"/>
      <c r="C335" s="272"/>
      <c r="D335" s="308"/>
      <c r="E335" s="309"/>
      <c r="F335" s="309"/>
      <c r="G335" s="309"/>
      <c r="H335" s="355" t="s">
        <v>398</v>
      </c>
      <c r="I335" s="355"/>
      <c r="J335" s="355"/>
      <c r="K335" s="355"/>
      <c r="L335" s="355"/>
      <c r="M335" s="45">
        <f>SUM(M331:M334)</f>
        <v>70</v>
      </c>
      <c r="N335" s="45">
        <f t="shared" ref="N335:O335" si="6">SUM(N331:N334)</f>
        <v>0</v>
      </c>
      <c r="O335" s="45">
        <f t="shared" si="6"/>
        <v>0</v>
      </c>
      <c r="P335" s="156"/>
      <c r="Q335" s="156"/>
      <c r="R335" s="156"/>
      <c r="S335" s="156"/>
      <c r="T335" s="311"/>
      <c r="U335" s="311"/>
    </row>
    <row r="336" spans="1:21" s="94" customFormat="1" ht="24.95" customHeight="1">
      <c r="A336" s="8"/>
      <c r="B336" s="313" t="s">
        <v>17</v>
      </c>
      <c r="C336" s="314"/>
      <c r="D336" s="314"/>
      <c r="E336" s="314"/>
      <c r="F336" s="314"/>
      <c r="G336" s="314"/>
      <c r="H336" s="314"/>
      <c r="I336" s="314"/>
      <c r="J336" s="314"/>
      <c r="K336" s="314"/>
      <c r="L336" s="315"/>
      <c r="M336" s="72">
        <f>M335+M330</f>
        <v>118</v>
      </c>
      <c r="N336" s="72">
        <v>36</v>
      </c>
      <c r="O336" s="72">
        <v>34</v>
      </c>
      <c r="P336" s="6"/>
      <c r="Q336" s="6"/>
      <c r="R336" s="22"/>
      <c r="S336" s="22"/>
      <c r="T336" s="21"/>
      <c r="U336" s="21"/>
    </row>
    <row r="337" spans="1:21" s="94" customFormat="1" ht="24.95" customHeight="1">
      <c r="A337" s="8"/>
      <c r="B337" s="393" t="s">
        <v>25</v>
      </c>
      <c r="C337" s="356" t="s">
        <v>122</v>
      </c>
      <c r="D337" s="318" t="s">
        <v>257</v>
      </c>
      <c r="E337" s="294" t="s">
        <v>258</v>
      </c>
      <c r="F337" s="295"/>
      <c r="G337" s="296"/>
      <c r="H337" s="498" t="s">
        <v>495</v>
      </c>
      <c r="I337" s="498" t="s">
        <v>496</v>
      </c>
      <c r="J337" s="364" t="s">
        <v>16</v>
      </c>
      <c r="K337" s="364" t="s">
        <v>397</v>
      </c>
      <c r="L337" s="17">
        <v>63.88</v>
      </c>
      <c r="M337" s="87">
        <v>199</v>
      </c>
      <c r="N337" s="44">
        <v>199</v>
      </c>
      <c r="O337" s="44">
        <v>199</v>
      </c>
      <c r="P337" s="158" t="s">
        <v>259</v>
      </c>
      <c r="Q337" s="158"/>
      <c r="R337" s="158" t="s">
        <v>260</v>
      </c>
      <c r="S337" s="161" t="s">
        <v>53</v>
      </c>
      <c r="T337" s="364"/>
      <c r="U337" s="364" t="s">
        <v>16</v>
      </c>
    </row>
    <row r="338" spans="1:21" s="94" customFormat="1" ht="24.95" customHeight="1">
      <c r="A338" s="8"/>
      <c r="B338" s="394"/>
      <c r="C338" s="357"/>
      <c r="D338" s="319"/>
      <c r="E338" s="297"/>
      <c r="F338" s="298"/>
      <c r="G338" s="299"/>
      <c r="H338" s="365"/>
      <c r="I338" s="365"/>
      <c r="J338" s="365"/>
      <c r="K338" s="365"/>
      <c r="L338" s="17">
        <v>84.99</v>
      </c>
      <c r="M338" s="88">
        <v>111</v>
      </c>
      <c r="N338" s="44">
        <v>109</v>
      </c>
      <c r="O338" s="44">
        <v>109</v>
      </c>
      <c r="P338" s="159"/>
      <c r="Q338" s="159"/>
      <c r="R338" s="159"/>
      <c r="S338" s="162"/>
      <c r="T338" s="365"/>
      <c r="U338" s="365"/>
    </row>
    <row r="339" spans="1:21" s="94" customFormat="1" ht="24.95" customHeight="1">
      <c r="A339" s="8"/>
      <c r="B339" s="394"/>
      <c r="C339" s="357"/>
      <c r="D339" s="319"/>
      <c r="E339" s="297"/>
      <c r="F339" s="298"/>
      <c r="G339" s="299"/>
      <c r="H339" s="457" t="s">
        <v>398</v>
      </c>
      <c r="I339" s="457"/>
      <c r="J339" s="457"/>
      <c r="K339" s="457"/>
      <c r="L339" s="457"/>
      <c r="M339" s="89">
        <f>SUM(M337:M338)</f>
        <v>310</v>
      </c>
      <c r="N339" s="89">
        <f t="shared" ref="N339:O339" si="7">SUM(N337:N338)</f>
        <v>308</v>
      </c>
      <c r="O339" s="89">
        <f t="shared" si="7"/>
        <v>308</v>
      </c>
      <c r="P339" s="159"/>
      <c r="Q339" s="159"/>
      <c r="R339" s="159"/>
      <c r="S339" s="162"/>
      <c r="T339" s="365"/>
      <c r="U339" s="365"/>
    </row>
    <row r="340" spans="1:21" s="94" customFormat="1" ht="24.95" customHeight="1">
      <c r="A340" s="8"/>
      <c r="B340" s="394"/>
      <c r="C340" s="357"/>
      <c r="D340" s="508" t="s">
        <v>261</v>
      </c>
      <c r="E340" s="509" t="s">
        <v>262</v>
      </c>
      <c r="F340" s="509"/>
      <c r="G340" s="509"/>
      <c r="H340" s="449" t="s">
        <v>497</v>
      </c>
      <c r="I340" s="449" t="s">
        <v>498</v>
      </c>
      <c r="J340" s="450" t="s">
        <v>16</v>
      </c>
      <c r="K340" s="450" t="s">
        <v>397</v>
      </c>
      <c r="L340" s="17">
        <v>84.97</v>
      </c>
      <c r="M340" s="88">
        <v>262</v>
      </c>
      <c r="N340" s="176" t="s">
        <v>388</v>
      </c>
      <c r="O340" s="177"/>
      <c r="P340" s="158" t="s">
        <v>263</v>
      </c>
      <c r="Q340" s="158"/>
      <c r="R340" s="158" t="s">
        <v>218</v>
      </c>
      <c r="S340" s="161" t="s">
        <v>41</v>
      </c>
      <c r="T340" s="359"/>
      <c r="U340" s="158" t="s">
        <v>28</v>
      </c>
    </row>
    <row r="341" spans="1:21" s="94" customFormat="1" ht="24.95" customHeight="1">
      <c r="A341" s="8"/>
      <c r="B341" s="394"/>
      <c r="C341" s="357"/>
      <c r="D341" s="508"/>
      <c r="E341" s="509"/>
      <c r="F341" s="509"/>
      <c r="G341" s="509"/>
      <c r="H341" s="449"/>
      <c r="I341" s="449"/>
      <c r="J341" s="450"/>
      <c r="K341" s="450"/>
      <c r="L341" s="17">
        <v>84.94</v>
      </c>
      <c r="M341" s="88">
        <v>88</v>
      </c>
      <c r="N341" s="178"/>
      <c r="O341" s="179"/>
      <c r="P341" s="159"/>
      <c r="Q341" s="159"/>
      <c r="R341" s="159"/>
      <c r="S341" s="162"/>
      <c r="T341" s="360"/>
      <c r="U341" s="159"/>
    </row>
    <row r="342" spans="1:21" s="94" customFormat="1" ht="24.95" customHeight="1">
      <c r="A342" s="8"/>
      <c r="B342" s="394"/>
      <c r="C342" s="357"/>
      <c r="D342" s="508"/>
      <c r="E342" s="509"/>
      <c r="F342" s="509"/>
      <c r="G342" s="509"/>
      <c r="H342" s="449"/>
      <c r="I342" s="449"/>
      <c r="J342" s="450"/>
      <c r="K342" s="450"/>
      <c r="L342" s="17">
        <v>150.74</v>
      </c>
      <c r="M342" s="88">
        <v>1</v>
      </c>
      <c r="N342" s="178"/>
      <c r="O342" s="179"/>
      <c r="P342" s="159"/>
      <c r="Q342" s="159"/>
      <c r="R342" s="159"/>
      <c r="S342" s="162"/>
      <c r="T342" s="360"/>
      <c r="U342" s="159"/>
    </row>
    <row r="343" spans="1:21" s="94" customFormat="1" ht="24.95" customHeight="1">
      <c r="A343" s="8"/>
      <c r="B343" s="394"/>
      <c r="C343" s="357"/>
      <c r="D343" s="508"/>
      <c r="E343" s="509"/>
      <c r="F343" s="509"/>
      <c r="G343" s="509"/>
      <c r="H343" s="449"/>
      <c r="I343" s="449"/>
      <c r="J343" s="450"/>
      <c r="K343" s="450"/>
      <c r="L343" s="17">
        <v>150.19999999999999</v>
      </c>
      <c r="M343" s="88">
        <v>1</v>
      </c>
      <c r="N343" s="180"/>
      <c r="O343" s="181"/>
      <c r="P343" s="159"/>
      <c r="Q343" s="159"/>
      <c r="R343" s="159"/>
      <c r="S343" s="162"/>
      <c r="T343" s="360"/>
      <c r="U343" s="159"/>
    </row>
    <row r="344" spans="1:21" s="94" customFormat="1" ht="24.95" customHeight="1">
      <c r="A344" s="8"/>
      <c r="B344" s="395"/>
      <c r="C344" s="368"/>
      <c r="D344" s="508"/>
      <c r="E344" s="509"/>
      <c r="F344" s="509"/>
      <c r="G344" s="509"/>
      <c r="H344" s="355" t="s">
        <v>398</v>
      </c>
      <c r="I344" s="355"/>
      <c r="J344" s="355"/>
      <c r="K344" s="355"/>
      <c r="L344" s="355"/>
      <c r="M344" s="80">
        <f>SUM(M340:M343)</f>
        <v>352</v>
      </c>
      <c r="N344" s="45">
        <f>SUM(N340:N343)</f>
        <v>0</v>
      </c>
      <c r="O344" s="45">
        <f>SUM(O340:O343)</f>
        <v>0</v>
      </c>
      <c r="P344" s="160"/>
      <c r="Q344" s="160"/>
      <c r="R344" s="160"/>
      <c r="S344" s="163"/>
      <c r="T344" s="361"/>
      <c r="U344" s="160"/>
    </row>
    <row r="345" spans="1:21" s="94" customFormat="1" ht="24.95" customHeight="1">
      <c r="A345" s="8"/>
      <c r="B345" s="313" t="s">
        <v>17</v>
      </c>
      <c r="C345" s="314"/>
      <c r="D345" s="314"/>
      <c r="E345" s="314"/>
      <c r="F345" s="314"/>
      <c r="G345" s="314"/>
      <c r="H345" s="314"/>
      <c r="I345" s="314"/>
      <c r="J345" s="314"/>
      <c r="K345" s="314"/>
      <c r="L345" s="315"/>
      <c r="M345" s="72">
        <f>M344+M339</f>
        <v>662</v>
      </c>
      <c r="N345" s="72">
        <v>427</v>
      </c>
      <c r="O345" s="72">
        <v>553</v>
      </c>
      <c r="P345" s="6"/>
      <c r="Q345" s="6"/>
      <c r="R345" s="22"/>
      <c r="S345" s="22"/>
      <c r="T345" s="21"/>
      <c r="U345" s="21"/>
    </row>
    <row r="346" spans="1:21" s="94" customFormat="1" ht="24.95" customHeight="1">
      <c r="A346" s="8"/>
      <c r="B346" s="415" t="s">
        <v>84</v>
      </c>
      <c r="C346" s="356" t="s">
        <v>128</v>
      </c>
      <c r="D346" s="308" t="s">
        <v>241</v>
      </c>
      <c r="E346" s="309" t="s">
        <v>105</v>
      </c>
      <c r="F346" s="309"/>
      <c r="G346" s="309"/>
      <c r="H346" s="449" t="s">
        <v>499</v>
      </c>
      <c r="I346" s="449" t="s">
        <v>500</v>
      </c>
      <c r="J346" s="450" t="s">
        <v>28</v>
      </c>
      <c r="K346" s="450" t="s">
        <v>402</v>
      </c>
      <c r="L346" s="137">
        <v>59.9283</v>
      </c>
      <c r="M346" s="44">
        <v>70</v>
      </c>
      <c r="N346" s="44">
        <v>0</v>
      </c>
      <c r="O346" s="44">
        <v>0</v>
      </c>
      <c r="P346" s="156" t="s">
        <v>378</v>
      </c>
      <c r="Q346" s="156" t="s">
        <v>380</v>
      </c>
      <c r="R346" s="156" t="s">
        <v>382</v>
      </c>
      <c r="S346" s="156" t="s">
        <v>41</v>
      </c>
      <c r="T346" s="358"/>
      <c r="U346" s="358" t="s">
        <v>171</v>
      </c>
    </row>
    <row r="347" spans="1:21" s="94" customFormat="1" ht="24.95" customHeight="1">
      <c r="A347" s="8"/>
      <c r="B347" s="416"/>
      <c r="C347" s="357"/>
      <c r="D347" s="308"/>
      <c r="E347" s="309"/>
      <c r="F347" s="309"/>
      <c r="G347" s="309"/>
      <c r="H347" s="449"/>
      <c r="I347" s="449"/>
      <c r="J347" s="450"/>
      <c r="K347" s="450"/>
      <c r="L347" s="137">
        <v>74.936800000000005</v>
      </c>
      <c r="M347" s="44">
        <v>99</v>
      </c>
      <c r="N347" s="44">
        <v>0</v>
      </c>
      <c r="O347" s="44">
        <v>0</v>
      </c>
      <c r="P347" s="156"/>
      <c r="Q347" s="156"/>
      <c r="R347" s="156"/>
      <c r="S347" s="156"/>
      <c r="T347" s="311"/>
      <c r="U347" s="358"/>
    </row>
    <row r="348" spans="1:21" s="94" customFormat="1" ht="24.95" customHeight="1">
      <c r="A348" s="8"/>
      <c r="B348" s="416"/>
      <c r="C348" s="357"/>
      <c r="D348" s="308"/>
      <c r="E348" s="309"/>
      <c r="F348" s="309"/>
      <c r="G348" s="309"/>
      <c r="H348" s="449"/>
      <c r="I348" s="449"/>
      <c r="J348" s="450"/>
      <c r="K348" s="450"/>
      <c r="L348" s="137">
        <v>74.974000000000004</v>
      </c>
      <c r="M348" s="44">
        <v>33</v>
      </c>
      <c r="N348" s="44">
        <v>0</v>
      </c>
      <c r="O348" s="44">
        <v>0</v>
      </c>
      <c r="P348" s="156"/>
      <c r="Q348" s="156"/>
      <c r="R348" s="156"/>
      <c r="S348" s="156"/>
      <c r="T348" s="311"/>
      <c r="U348" s="358"/>
    </row>
    <row r="349" spans="1:21" s="94" customFormat="1" ht="24.95" customHeight="1">
      <c r="A349" s="8"/>
      <c r="B349" s="416"/>
      <c r="C349" s="357"/>
      <c r="D349" s="308"/>
      <c r="E349" s="309"/>
      <c r="F349" s="309"/>
      <c r="G349" s="309"/>
      <c r="H349" s="449"/>
      <c r="I349" s="449"/>
      <c r="J349" s="450"/>
      <c r="K349" s="450"/>
      <c r="L349" s="137">
        <v>84.927300000000002</v>
      </c>
      <c r="M349" s="44">
        <v>138</v>
      </c>
      <c r="N349" s="44">
        <v>0</v>
      </c>
      <c r="O349" s="44">
        <v>0</v>
      </c>
      <c r="P349" s="156"/>
      <c r="Q349" s="156"/>
      <c r="R349" s="156"/>
      <c r="S349" s="156"/>
      <c r="T349" s="311"/>
      <c r="U349" s="358"/>
    </row>
    <row r="350" spans="1:21" s="94" customFormat="1" ht="24.95" customHeight="1">
      <c r="A350" s="8"/>
      <c r="B350" s="416"/>
      <c r="C350" s="357"/>
      <c r="D350" s="308"/>
      <c r="E350" s="309"/>
      <c r="F350" s="309"/>
      <c r="G350" s="309"/>
      <c r="H350" s="449"/>
      <c r="I350" s="449"/>
      <c r="J350" s="450"/>
      <c r="K350" s="450"/>
      <c r="L350" s="137">
        <v>91.131299999999996</v>
      </c>
      <c r="M350" s="44">
        <v>6</v>
      </c>
      <c r="N350" s="44">
        <v>0</v>
      </c>
      <c r="O350" s="44">
        <v>0</v>
      </c>
      <c r="P350" s="156"/>
      <c r="Q350" s="156"/>
      <c r="R350" s="156"/>
      <c r="S350" s="156"/>
      <c r="T350" s="311"/>
      <c r="U350" s="358"/>
    </row>
    <row r="351" spans="1:21" s="94" customFormat="1" ht="24.95" customHeight="1">
      <c r="A351" s="8"/>
      <c r="B351" s="416"/>
      <c r="C351" s="357"/>
      <c r="D351" s="308"/>
      <c r="E351" s="309"/>
      <c r="F351" s="309"/>
      <c r="G351" s="309"/>
      <c r="H351" s="449"/>
      <c r="I351" s="449"/>
      <c r="J351" s="450"/>
      <c r="K351" s="450"/>
      <c r="L351" s="137">
        <v>94.906499999999994</v>
      </c>
      <c r="M351" s="44">
        <v>6</v>
      </c>
      <c r="N351" s="44">
        <v>1</v>
      </c>
      <c r="O351" s="44">
        <v>1</v>
      </c>
      <c r="P351" s="156"/>
      <c r="Q351" s="156"/>
      <c r="R351" s="156"/>
      <c r="S351" s="156"/>
      <c r="T351" s="311"/>
      <c r="U351" s="358"/>
    </row>
    <row r="352" spans="1:21" s="94" customFormat="1" ht="24.95" customHeight="1">
      <c r="A352" s="8"/>
      <c r="B352" s="416"/>
      <c r="C352" s="357"/>
      <c r="D352" s="308"/>
      <c r="E352" s="309"/>
      <c r="F352" s="309"/>
      <c r="G352" s="309"/>
      <c r="H352" s="449"/>
      <c r="I352" s="449"/>
      <c r="J352" s="450"/>
      <c r="K352" s="450"/>
      <c r="L352" s="137">
        <v>100.04130000000001</v>
      </c>
      <c r="M352" s="44">
        <v>2</v>
      </c>
      <c r="N352" s="44">
        <v>0</v>
      </c>
      <c r="O352" s="44">
        <v>0</v>
      </c>
      <c r="P352" s="156"/>
      <c r="Q352" s="156"/>
      <c r="R352" s="156"/>
      <c r="S352" s="156"/>
      <c r="T352" s="311"/>
      <c r="U352" s="358"/>
    </row>
    <row r="353" spans="1:22" s="94" customFormat="1" ht="24.95" customHeight="1">
      <c r="A353" s="8"/>
      <c r="B353" s="416"/>
      <c r="C353" s="357"/>
      <c r="D353" s="308"/>
      <c r="E353" s="309"/>
      <c r="F353" s="309"/>
      <c r="G353" s="309"/>
      <c r="H353" s="449"/>
      <c r="I353" s="449"/>
      <c r="J353" s="450"/>
      <c r="K353" s="450"/>
      <c r="L353" s="137">
        <v>115.49850000000001</v>
      </c>
      <c r="M353" s="44">
        <v>34</v>
      </c>
      <c r="N353" s="44">
        <v>5</v>
      </c>
      <c r="O353" s="44">
        <v>5</v>
      </c>
      <c r="P353" s="156"/>
      <c r="Q353" s="156"/>
      <c r="R353" s="156"/>
      <c r="S353" s="156"/>
      <c r="T353" s="311"/>
      <c r="U353" s="358"/>
    </row>
    <row r="354" spans="1:22" s="94" customFormat="1" ht="24.95" customHeight="1">
      <c r="A354" s="8"/>
      <c r="B354" s="416"/>
      <c r="C354" s="357"/>
      <c r="D354" s="308"/>
      <c r="E354" s="309"/>
      <c r="F354" s="309"/>
      <c r="G354" s="309"/>
      <c r="H354" s="449"/>
      <c r="I354" s="449"/>
      <c r="J354" s="450"/>
      <c r="K354" s="450"/>
      <c r="L354" s="137">
        <v>122.3625</v>
      </c>
      <c r="M354" s="44">
        <v>2</v>
      </c>
      <c r="N354" s="44">
        <v>1</v>
      </c>
      <c r="O354" s="44">
        <v>1</v>
      </c>
      <c r="P354" s="156"/>
      <c r="Q354" s="156"/>
      <c r="R354" s="156"/>
      <c r="S354" s="156"/>
      <c r="T354" s="311"/>
      <c r="U354" s="358"/>
    </row>
    <row r="355" spans="1:22" s="94" customFormat="1" ht="24.95" customHeight="1">
      <c r="A355" s="8"/>
      <c r="B355" s="416"/>
      <c r="C355" s="357"/>
      <c r="D355" s="308"/>
      <c r="E355" s="309"/>
      <c r="F355" s="309"/>
      <c r="G355" s="309"/>
      <c r="H355" s="449"/>
      <c r="I355" s="449"/>
      <c r="J355" s="450"/>
      <c r="K355" s="450"/>
      <c r="L355" s="137">
        <v>126.9297</v>
      </c>
      <c r="M355" s="44">
        <v>2</v>
      </c>
      <c r="N355" s="44">
        <v>0</v>
      </c>
      <c r="O355" s="44">
        <v>0</v>
      </c>
      <c r="P355" s="156"/>
      <c r="Q355" s="156"/>
      <c r="R355" s="156"/>
      <c r="S355" s="156"/>
      <c r="T355" s="311"/>
      <c r="U355" s="311"/>
    </row>
    <row r="356" spans="1:22" s="94" customFormat="1" ht="24.95" customHeight="1">
      <c r="A356" s="8"/>
      <c r="B356" s="416"/>
      <c r="C356" s="357"/>
      <c r="D356" s="308"/>
      <c r="E356" s="309"/>
      <c r="F356" s="309"/>
      <c r="G356" s="309"/>
      <c r="H356" s="449"/>
      <c r="I356" s="449"/>
      <c r="J356" s="450"/>
      <c r="K356" s="450"/>
      <c r="L356" s="137">
        <v>132.5925</v>
      </c>
      <c r="M356" s="44">
        <v>1</v>
      </c>
      <c r="N356" s="44">
        <v>0</v>
      </c>
      <c r="O356" s="44">
        <v>0</v>
      </c>
      <c r="P356" s="156"/>
      <c r="Q356" s="156"/>
      <c r="R356" s="156"/>
      <c r="S356" s="156"/>
      <c r="T356" s="311"/>
      <c r="U356" s="311"/>
    </row>
    <row r="357" spans="1:22" s="94" customFormat="1" ht="24.95" customHeight="1">
      <c r="A357" s="8"/>
      <c r="B357" s="416"/>
      <c r="C357" s="357"/>
      <c r="D357" s="308"/>
      <c r="E357" s="309"/>
      <c r="F357" s="309"/>
      <c r="G357" s="309"/>
      <c r="H357" s="355" t="s">
        <v>398</v>
      </c>
      <c r="I357" s="355"/>
      <c r="J357" s="355"/>
      <c r="K357" s="355"/>
      <c r="L357" s="355"/>
      <c r="M357" s="45">
        <f>SUM(M346:M356)</f>
        <v>393</v>
      </c>
      <c r="N357" s="45">
        <v>7</v>
      </c>
      <c r="O357" s="45">
        <v>7</v>
      </c>
      <c r="P357" s="156"/>
      <c r="Q357" s="156"/>
      <c r="R357" s="156"/>
      <c r="S357" s="156"/>
      <c r="T357" s="311"/>
      <c r="U357" s="311"/>
    </row>
    <row r="358" spans="1:22" s="31" customFormat="1" ht="21.75" customHeight="1">
      <c r="A358" s="8"/>
      <c r="B358" s="416"/>
      <c r="C358" s="357"/>
      <c r="D358" s="273" t="s">
        <v>273</v>
      </c>
      <c r="E358" s="276" t="s">
        <v>274</v>
      </c>
      <c r="F358" s="277"/>
      <c r="G358" s="278"/>
      <c r="H358" s="273" t="s">
        <v>501</v>
      </c>
      <c r="I358" s="273" t="s">
        <v>424</v>
      </c>
      <c r="J358" s="356" t="s">
        <v>16</v>
      </c>
      <c r="K358" s="356" t="s">
        <v>397</v>
      </c>
      <c r="L358" s="96">
        <v>84.998800000000003</v>
      </c>
      <c r="M358" s="79">
        <v>48</v>
      </c>
      <c r="N358" s="79">
        <v>12</v>
      </c>
      <c r="O358" s="79">
        <v>10</v>
      </c>
      <c r="P358" s="158" t="s">
        <v>379</v>
      </c>
      <c r="Q358" s="158" t="s">
        <v>381</v>
      </c>
      <c r="R358" s="158" t="s">
        <v>383</v>
      </c>
      <c r="S358" s="158" t="s">
        <v>53</v>
      </c>
      <c r="T358" s="158"/>
      <c r="U358" s="158" t="s">
        <v>16</v>
      </c>
      <c r="V358" s="106"/>
    </row>
    <row r="359" spans="1:22" s="31" customFormat="1" ht="21.75" customHeight="1">
      <c r="A359" s="8"/>
      <c r="B359" s="416"/>
      <c r="C359" s="357"/>
      <c r="D359" s="274"/>
      <c r="E359" s="279"/>
      <c r="F359" s="280"/>
      <c r="G359" s="281"/>
      <c r="H359" s="274"/>
      <c r="I359" s="274"/>
      <c r="J359" s="357"/>
      <c r="K359" s="357"/>
      <c r="L359" s="96">
        <v>84.997900000000001</v>
      </c>
      <c r="M359" s="79">
        <v>24</v>
      </c>
      <c r="N359" s="79">
        <v>24</v>
      </c>
      <c r="O359" s="79">
        <v>24</v>
      </c>
      <c r="P359" s="159"/>
      <c r="Q359" s="159"/>
      <c r="R359" s="159"/>
      <c r="S359" s="159"/>
      <c r="T359" s="159"/>
      <c r="U359" s="159"/>
      <c r="V359" s="106"/>
    </row>
    <row r="360" spans="1:22" s="31" customFormat="1" ht="21.75" customHeight="1">
      <c r="A360" s="8"/>
      <c r="B360" s="416"/>
      <c r="C360" s="357"/>
      <c r="D360" s="274"/>
      <c r="E360" s="279"/>
      <c r="F360" s="280"/>
      <c r="G360" s="281"/>
      <c r="H360" s="274"/>
      <c r="I360" s="274"/>
      <c r="J360" s="357"/>
      <c r="K360" s="357"/>
      <c r="L360" s="96">
        <v>84.992900000000006</v>
      </c>
      <c r="M360" s="79">
        <v>24</v>
      </c>
      <c r="N360" s="79">
        <v>21</v>
      </c>
      <c r="O360" s="79">
        <v>20</v>
      </c>
      <c r="P360" s="159"/>
      <c r="Q360" s="159"/>
      <c r="R360" s="159"/>
      <c r="S360" s="159"/>
      <c r="T360" s="159"/>
      <c r="U360" s="159"/>
      <c r="V360" s="106"/>
    </row>
    <row r="361" spans="1:22" s="31" customFormat="1" ht="21.75" customHeight="1">
      <c r="A361" s="8"/>
      <c r="B361" s="416"/>
      <c r="C361" s="357"/>
      <c r="D361" s="274"/>
      <c r="E361" s="279"/>
      <c r="F361" s="280"/>
      <c r="G361" s="281"/>
      <c r="H361" s="274"/>
      <c r="I361" s="274"/>
      <c r="J361" s="357"/>
      <c r="K361" s="357"/>
      <c r="L361" s="96">
        <v>84.994799999999998</v>
      </c>
      <c r="M361" s="79">
        <v>24</v>
      </c>
      <c r="N361" s="79">
        <v>2</v>
      </c>
      <c r="O361" s="79">
        <v>2</v>
      </c>
      <c r="P361" s="159"/>
      <c r="Q361" s="159"/>
      <c r="R361" s="159"/>
      <c r="S361" s="159"/>
      <c r="T361" s="159"/>
      <c r="U361" s="159"/>
      <c r="V361" s="106"/>
    </row>
    <row r="362" spans="1:22" s="31" customFormat="1" ht="21.75" customHeight="1">
      <c r="A362" s="8"/>
      <c r="B362" s="416"/>
      <c r="C362" s="357"/>
      <c r="D362" s="274"/>
      <c r="E362" s="279"/>
      <c r="F362" s="280"/>
      <c r="G362" s="281"/>
      <c r="H362" s="274"/>
      <c r="I362" s="274"/>
      <c r="J362" s="357"/>
      <c r="K362" s="357"/>
      <c r="L362" s="96">
        <v>129.4143</v>
      </c>
      <c r="M362" s="79">
        <v>1</v>
      </c>
      <c r="N362" s="79">
        <v>1</v>
      </c>
      <c r="O362" s="79">
        <v>1</v>
      </c>
      <c r="P362" s="159"/>
      <c r="Q362" s="159"/>
      <c r="R362" s="159"/>
      <c r="S362" s="159"/>
      <c r="T362" s="159"/>
      <c r="U362" s="159"/>
      <c r="V362" s="106"/>
    </row>
    <row r="363" spans="1:22" s="31" customFormat="1" ht="21.75" customHeight="1">
      <c r="A363" s="8"/>
      <c r="B363" s="416"/>
      <c r="C363" s="357"/>
      <c r="D363" s="274"/>
      <c r="E363" s="279"/>
      <c r="F363" s="280"/>
      <c r="G363" s="281"/>
      <c r="H363" s="274"/>
      <c r="I363" s="274"/>
      <c r="J363" s="357"/>
      <c r="K363" s="357"/>
      <c r="L363" s="96">
        <v>147.67310000000001</v>
      </c>
      <c r="M363" s="79">
        <v>1</v>
      </c>
      <c r="N363" s="79">
        <v>0</v>
      </c>
      <c r="O363" s="79">
        <v>0</v>
      </c>
      <c r="P363" s="159"/>
      <c r="Q363" s="159"/>
      <c r="R363" s="159"/>
      <c r="S363" s="159"/>
      <c r="T363" s="159"/>
      <c r="U363" s="159"/>
      <c r="V363" s="106"/>
    </row>
    <row r="364" spans="1:22" s="31" customFormat="1" ht="21.75" customHeight="1">
      <c r="A364" s="8"/>
      <c r="B364" s="416"/>
      <c r="C364" s="357"/>
      <c r="D364" s="274"/>
      <c r="E364" s="279"/>
      <c r="F364" s="280"/>
      <c r="G364" s="281"/>
      <c r="H364" s="274"/>
      <c r="I364" s="274"/>
      <c r="J364" s="357"/>
      <c r="K364" s="357"/>
      <c r="L364" s="96">
        <v>176.04509999999999</v>
      </c>
      <c r="M364" s="79">
        <v>1</v>
      </c>
      <c r="N364" s="79">
        <v>0</v>
      </c>
      <c r="O364" s="79">
        <v>0</v>
      </c>
      <c r="P364" s="159"/>
      <c r="Q364" s="159"/>
      <c r="R364" s="159"/>
      <c r="S364" s="159"/>
      <c r="T364" s="159"/>
      <c r="U364" s="159"/>
      <c r="V364" s="106"/>
    </row>
    <row r="365" spans="1:22" s="31" customFormat="1" ht="21.75" customHeight="1">
      <c r="A365" s="8"/>
      <c r="B365" s="417"/>
      <c r="C365" s="368"/>
      <c r="D365" s="275"/>
      <c r="E365" s="282"/>
      <c r="F365" s="283"/>
      <c r="G365" s="284"/>
      <c r="H365" s="265" t="s">
        <v>398</v>
      </c>
      <c r="I365" s="266"/>
      <c r="J365" s="266"/>
      <c r="K365" s="266"/>
      <c r="L365" s="267"/>
      <c r="M365" s="80">
        <f>SUM(M358:M364)</f>
        <v>123</v>
      </c>
      <c r="N365" s="80">
        <v>60</v>
      </c>
      <c r="O365" s="80">
        <v>57</v>
      </c>
      <c r="P365" s="160"/>
      <c r="Q365" s="160"/>
      <c r="R365" s="160"/>
      <c r="S365" s="160"/>
      <c r="T365" s="160"/>
      <c r="U365" s="160"/>
    </row>
    <row r="366" spans="1:22" s="94" customFormat="1" ht="24.95" customHeight="1">
      <c r="A366" s="8"/>
      <c r="B366" s="313" t="s">
        <v>17</v>
      </c>
      <c r="C366" s="314"/>
      <c r="D366" s="314"/>
      <c r="E366" s="314"/>
      <c r="F366" s="314"/>
      <c r="G366" s="314"/>
      <c r="H366" s="314"/>
      <c r="I366" s="314"/>
      <c r="J366" s="314"/>
      <c r="K366" s="314"/>
      <c r="L366" s="315"/>
      <c r="M366" s="72">
        <f>M357+M365</f>
        <v>516</v>
      </c>
      <c r="N366" s="72">
        <v>67</v>
      </c>
      <c r="O366" s="72">
        <v>64</v>
      </c>
      <c r="P366" s="6"/>
      <c r="Q366" s="6"/>
      <c r="R366" s="22"/>
      <c r="S366" s="22"/>
      <c r="T366" s="21"/>
      <c r="U366" s="21"/>
    </row>
    <row r="369" spans="13:16" ht="20.25">
      <c r="M369" s="18"/>
      <c r="N369" s="18"/>
      <c r="O369" s="18"/>
      <c r="P369" s="138"/>
    </row>
    <row r="370" spans="13:16" ht="20.25">
      <c r="N370" s="139"/>
      <c r="O370" s="139"/>
      <c r="P370" s="138"/>
    </row>
    <row r="371" spans="13:16" ht="20.25">
      <c r="N371" s="139"/>
      <c r="O371" s="139"/>
      <c r="P371" s="138"/>
    </row>
    <row r="372" spans="13:16" ht="20.25">
      <c r="N372" s="139"/>
      <c r="O372" s="139"/>
      <c r="P372" s="138"/>
    </row>
    <row r="376" spans="13:16">
      <c r="O376" s="18"/>
    </row>
  </sheetData>
  <mergeCells count="945">
    <mergeCell ref="U126:U132"/>
    <mergeCell ref="D126:D132"/>
    <mergeCell ref="C126:C132"/>
    <mergeCell ref="D206:D210"/>
    <mergeCell ref="B192:B210"/>
    <mergeCell ref="C192:C210"/>
    <mergeCell ref="E206:G210"/>
    <mergeCell ref="H206:H209"/>
    <mergeCell ref="I206:I209"/>
    <mergeCell ref="J206:J209"/>
    <mergeCell ref="K206:K209"/>
    <mergeCell ref="N206:O209"/>
    <mergeCell ref="P206:P210"/>
    <mergeCell ref="Q206:Q210"/>
    <mergeCell ref="R206:R210"/>
    <mergeCell ref="T206:T210"/>
    <mergeCell ref="U206:U210"/>
    <mergeCell ref="E126:G132"/>
    <mergeCell ref="J126:J131"/>
    <mergeCell ref="K126:K131"/>
    <mergeCell ref="N126:O131"/>
    <mergeCell ref="P126:P132"/>
    <mergeCell ref="Q126:Q132"/>
    <mergeCell ref="R126:R132"/>
    <mergeCell ref="H335:L335"/>
    <mergeCell ref="H337:H338"/>
    <mergeCell ref="I337:I338"/>
    <mergeCell ref="J337:J338"/>
    <mergeCell ref="K337:K338"/>
    <mergeCell ref="H339:L339"/>
    <mergeCell ref="H340:H343"/>
    <mergeCell ref="I340:I343"/>
    <mergeCell ref="J340:J343"/>
    <mergeCell ref="K340:K343"/>
    <mergeCell ref="H344:L344"/>
    <mergeCell ref="H346:H356"/>
    <mergeCell ref="I346:I356"/>
    <mergeCell ref="J346:J356"/>
    <mergeCell ref="K346:K356"/>
    <mergeCell ref="B345:L345"/>
    <mergeCell ref="C346:C365"/>
    <mergeCell ref="B346:B365"/>
    <mergeCell ref="D340:D344"/>
    <mergeCell ref="E340:G344"/>
    <mergeCell ref="J327:J329"/>
    <mergeCell ref="K327:K329"/>
    <mergeCell ref="H330:L330"/>
    <mergeCell ref="H331:H334"/>
    <mergeCell ref="I331:I334"/>
    <mergeCell ref="J331:J334"/>
    <mergeCell ref="K331:K334"/>
    <mergeCell ref="H302:L302"/>
    <mergeCell ref="H303:H305"/>
    <mergeCell ref="I303:I305"/>
    <mergeCell ref="J303:J305"/>
    <mergeCell ref="K303:K305"/>
    <mergeCell ref="H320:L320"/>
    <mergeCell ref="H321:H324"/>
    <mergeCell ref="I321:I324"/>
    <mergeCell ref="J321:J324"/>
    <mergeCell ref="K321:K324"/>
    <mergeCell ref="H325:L325"/>
    <mergeCell ref="H327:H329"/>
    <mergeCell ref="I327:I329"/>
    <mergeCell ref="H292:L292"/>
    <mergeCell ref="H293:H297"/>
    <mergeCell ref="I293:I297"/>
    <mergeCell ref="J293:J297"/>
    <mergeCell ref="K293:K297"/>
    <mergeCell ref="H298:L298"/>
    <mergeCell ref="H300:H301"/>
    <mergeCell ref="I300:I301"/>
    <mergeCell ref="J300:J301"/>
    <mergeCell ref="K300:K301"/>
    <mergeCell ref="H276:L276"/>
    <mergeCell ref="H277:H281"/>
    <mergeCell ref="I277:I281"/>
    <mergeCell ref="J277:J281"/>
    <mergeCell ref="K277:K281"/>
    <mergeCell ref="H282:L282"/>
    <mergeCell ref="H284:H291"/>
    <mergeCell ref="I284:I291"/>
    <mergeCell ref="J284:J291"/>
    <mergeCell ref="K284:K291"/>
    <mergeCell ref="H264:L264"/>
    <mergeCell ref="H265:H269"/>
    <mergeCell ref="I265:I269"/>
    <mergeCell ref="J265:J269"/>
    <mergeCell ref="K265:K269"/>
    <mergeCell ref="H270:L270"/>
    <mergeCell ref="H272:H275"/>
    <mergeCell ref="I272:I275"/>
    <mergeCell ref="J272:J275"/>
    <mergeCell ref="K272:K275"/>
    <mergeCell ref="H252:L252"/>
    <mergeCell ref="H253:H257"/>
    <mergeCell ref="I253:I257"/>
    <mergeCell ref="J253:J257"/>
    <mergeCell ref="K253:K257"/>
    <mergeCell ref="H258:L258"/>
    <mergeCell ref="H259:H263"/>
    <mergeCell ref="I259:I263"/>
    <mergeCell ref="J259:J263"/>
    <mergeCell ref="K259:K263"/>
    <mergeCell ref="H239:L239"/>
    <mergeCell ref="H240:H246"/>
    <mergeCell ref="I240:I246"/>
    <mergeCell ref="J240:J246"/>
    <mergeCell ref="K240:K246"/>
    <mergeCell ref="H247:L247"/>
    <mergeCell ref="H248:H251"/>
    <mergeCell ref="I248:I251"/>
    <mergeCell ref="J248:J251"/>
    <mergeCell ref="K248:K251"/>
    <mergeCell ref="K225:K229"/>
    <mergeCell ref="H230:L230"/>
    <mergeCell ref="H231:H234"/>
    <mergeCell ref="I231:I234"/>
    <mergeCell ref="J231:J234"/>
    <mergeCell ref="K231:K234"/>
    <mergeCell ref="H235:L235"/>
    <mergeCell ref="H236:H238"/>
    <mergeCell ref="I236:I238"/>
    <mergeCell ref="J236:J238"/>
    <mergeCell ref="K236:K238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D159:D161"/>
    <mergeCell ref="D162:D164"/>
    <mergeCell ref="P159:P161"/>
    <mergeCell ref="P165:P167"/>
    <mergeCell ref="P162:P164"/>
    <mergeCell ref="Q168:Q170"/>
    <mergeCell ref="P183:P187"/>
    <mergeCell ref="Q259:Q264"/>
    <mergeCell ref="Q225:Q230"/>
    <mergeCell ref="P231:P235"/>
    <mergeCell ref="H161:L161"/>
    <mergeCell ref="H162:H163"/>
    <mergeCell ref="I162:I163"/>
    <mergeCell ref="H167:L167"/>
    <mergeCell ref="H168:H169"/>
    <mergeCell ref="I168:I169"/>
    <mergeCell ref="K192:K195"/>
    <mergeCell ref="H196:L196"/>
    <mergeCell ref="H197:I199"/>
    <mergeCell ref="J197:J199"/>
    <mergeCell ref="K197:K199"/>
    <mergeCell ref="H201:H204"/>
    <mergeCell ref="I201:I204"/>
    <mergeCell ref="J201:J204"/>
    <mergeCell ref="B37:B139"/>
    <mergeCell ref="S188:S190"/>
    <mergeCell ref="U218:U221"/>
    <mergeCell ref="T188:T190"/>
    <mergeCell ref="U188:U190"/>
    <mergeCell ref="U192:U196"/>
    <mergeCell ref="T192:T196"/>
    <mergeCell ref="S148:S151"/>
    <mergeCell ref="R183:R187"/>
    <mergeCell ref="R111:R115"/>
    <mergeCell ref="R116:R119"/>
    <mergeCell ref="B140:L140"/>
    <mergeCell ref="C133:C139"/>
    <mergeCell ref="E133:G139"/>
    <mergeCell ref="B211:L211"/>
    <mergeCell ref="D192:D196"/>
    <mergeCell ref="E165:G167"/>
    <mergeCell ref="E141:G143"/>
    <mergeCell ref="E155:G158"/>
    <mergeCell ref="D155:D158"/>
    <mergeCell ref="P218:P221"/>
    <mergeCell ref="E192:G196"/>
    <mergeCell ref="D152:D154"/>
    <mergeCell ref="P155:P158"/>
    <mergeCell ref="D293:D298"/>
    <mergeCell ref="B284:B298"/>
    <mergeCell ref="Q272:Q276"/>
    <mergeCell ref="S311:S320"/>
    <mergeCell ref="E311:G320"/>
    <mergeCell ref="U272:U276"/>
    <mergeCell ref="E293:G298"/>
    <mergeCell ref="U327:U330"/>
    <mergeCell ref="R248:R252"/>
    <mergeCell ref="S248:S252"/>
    <mergeCell ref="T248:T252"/>
    <mergeCell ref="T253:T258"/>
    <mergeCell ref="R272:R276"/>
    <mergeCell ref="U248:U252"/>
    <mergeCell ref="R284:R292"/>
    <mergeCell ref="U265:U270"/>
    <mergeCell ref="U259:U264"/>
    <mergeCell ref="R253:R258"/>
    <mergeCell ref="T327:T330"/>
    <mergeCell ref="R265:R270"/>
    <mergeCell ref="S265:S270"/>
    <mergeCell ref="T265:T270"/>
    <mergeCell ref="S327:S330"/>
    <mergeCell ref="T321:T325"/>
    <mergeCell ref="C311:C325"/>
    <mergeCell ref="D311:D320"/>
    <mergeCell ref="B299:L299"/>
    <mergeCell ref="D300:D302"/>
    <mergeCell ref="Q300:Q302"/>
    <mergeCell ref="Q303:Q306"/>
    <mergeCell ref="D303:D306"/>
    <mergeCell ref="B327:B335"/>
    <mergeCell ref="R311:R320"/>
    <mergeCell ref="Q311:Q320"/>
    <mergeCell ref="P300:P302"/>
    <mergeCell ref="P303:P306"/>
    <mergeCell ref="P311:P320"/>
    <mergeCell ref="R321:R325"/>
    <mergeCell ref="H306:L306"/>
    <mergeCell ref="H307:H308"/>
    <mergeCell ref="I307:I308"/>
    <mergeCell ref="J307:J308"/>
    <mergeCell ref="K307:K308"/>
    <mergeCell ref="H309:L309"/>
    <mergeCell ref="H311:H319"/>
    <mergeCell ref="I311:I319"/>
    <mergeCell ref="J311:J319"/>
    <mergeCell ref="K311:K319"/>
    <mergeCell ref="A272:A283"/>
    <mergeCell ref="D272:D276"/>
    <mergeCell ref="E272:G276"/>
    <mergeCell ref="P272:P276"/>
    <mergeCell ref="B283:L283"/>
    <mergeCell ref="P188:P190"/>
    <mergeCell ref="Q188:Q190"/>
    <mergeCell ref="B182:L182"/>
    <mergeCell ref="B183:B190"/>
    <mergeCell ref="Q183:Q187"/>
    <mergeCell ref="A183:A191"/>
    <mergeCell ref="E212:G217"/>
    <mergeCell ref="D222:D224"/>
    <mergeCell ref="D197:D200"/>
    <mergeCell ref="E197:G200"/>
    <mergeCell ref="P240:P247"/>
    <mergeCell ref="P253:P258"/>
    <mergeCell ref="P192:P196"/>
    <mergeCell ref="Q192:Q196"/>
    <mergeCell ref="P259:P264"/>
    <mergeCell ref="K201:K204"/>
    <mergeCell ref="I225:I229"/>
    <mergeCell ref="D188:D190"/>
    <mergeCell ref="E188:G19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A5:A36"/>
    <mergeCell ref="B36:L36"/>
    <mergeCell ref="B5:B35"/>
    <mergeCell ref="C5:C35"/>
    <mergeCell ref="P284:P292"/>
    <mergeCell ref="Q284:Q292"/>
    <mergeCell ref="U284:U292"/>
    <mergeCell ref="D225:D230"/>
    <mergeCell ref="E218:G221"/>
    <mergeCell ref="D212:D221"/>
    <mergeCell ref="P225:P230"/>
    <mergeCell ref="D253:D258"/>
    <mergeCell ref="E253:G258"/>
    <mergeCell ref="S218:S221"/>
    <mergeCell ref="S222:S224"/>
    <mergeCell ref="P222:P224"/>
    <mergeCell ref="D5:D35"/>
    <mergeCell ref="E5:G9"/>
    <mergeCell ref="E16:G23"/>
    <mergeCell ref="E10:G15"/>
    <mergeCell ref="R16:R23"/>
    <mergeCell ref="S16:S23"/>
    <mergeCell ref="T16:T23"/>
    <mergeCell ref="U16:U23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B366:L366"/>
    <mergeCell ref="T346:T357"/>
    <mergeCell ref="E248:G252"/>
    <mergeCell ref="R218:R221"/>
    <mergeCell ref="S321:S325"/>
    <mergeCell ref="D321:D325"/>
    <mergeCell ref="E321:G325"/>
    <mergeCell ref="B311:B325"/>
    <mergeCell ref="C337:C344"/>
    <mergeCell ref="B337:B344"/>
    <mergeCell ref="R340:R344"/>
    <mergeCell ref="S340:S344"/>
    <mergeCell ref="E222:G224"/>
    <mergeCell ref="E225:G230"/>
    <mergeCell ref="P321:P325"/>
    <mergeCell ref="P327:P330"/>
    <mergeCell ref="Q327:Q330"/>
    <mergeCell ref="Q277:Q282"/>
    <mergeCell ref="Q293:Q298"/>
    <mergeCell ref="S293:S298"/>
    <mergeCell ref="T293:T298"/>
    <mergeCell ref="R337:R339"/>
    <mergeCell ref="S337:S339"/>
    <mergeCell ref="P265:P270"/>
    <mergeCell ref="U277:U282"/>
    <mergeCell ref="R293:R298"/>
    <mergeCell ref="S272:S276"/>
    <mergeCell ref="T272:T276"/>
    <mergeCell ref="S284:S292"/>
    <mergeCell ref="R300:R302"/>
    <mergeCell ref="R303:R306"/>
    <mergeCell ref="U253:U258"/>
    <mergeCell ref="R259:R264"/>
    <mergeCell ref="U293:U298"/>
    <mergeCell ref="S303:S306"/>
    <mergeCell ref="T303:T306"/>
    <mergeCell ref="S277:S282"/>
    <mergeCell ref="T277:T282"/>
    <mergeCell ref="B191:L191"/>
    <mergeCell ref="C183:C190"/>
    <mergeCell ref="S197:S200"/>
    <mergeCell ref="S201:S205"/>
    <mergeCell ref="S259:S264"/>
    <mergeCell ref="R240:R247"/>
    <mergeCell ref="Q231:Q235"/>
    <mergeCell ref="D259:D264"/>
    <mergeCell ref="E236:G239"/>
    <mergeCell ref="D240:D247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2:H195"/>
    <mergeCell ref="S253:S258"/>
    <mergeCell ref="R231:R235"/>
    <mergeCell ref="R197:R200"/>
    <mergeCell ref="B212:B270"/>
    <mergeCell ref="D165:D170"/>
    <mergeCell ref="P212:P217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H183:H186"/>
    <mergeCell ref="P168:P170"/>
    <mergeCell ref="P171:P175"/>
    <mergeCell ref="P176:P179"/>
    <mergeCell ref="K168:K169"/>
    <mergeCell ref="I192:I195"/>
    <mergeCell ref="J192:J195"/>
    <mergeCell ref="D183:D187"/>
    <mergeCell ref="S116:S119"/>
    <mergeCell ref="T116:T119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E152:G154"/>
    <mergeCell ref="P144:P147"/>
    <mergeCell ref="Q144:Q147"/>
    <mergeCell ref="D148:D151"/>
    <mergeCell ref="E148:G151"/>
    <mergeCell ref="Q148:Q151"/>
    <mergeCell ref="P148:P151"/>
    <mergeCell ref="D144:D147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33:D139"/>
    <mergeCell ref="D141:D143"/>
    <mergeCell ref="E144:G147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S236:S239"/>
    <mergeCell ref="T259:T264"/>
    <mergeCell ref="U183:U187"/>
    <mergeCell ref="U222:U224"/>
    <mergeCell ref="R188:R190"/>
    <mergeCell ref="T222:T224"/>
    <mergeCell ref="T218:T221"/>
    <mergeCell ref="S192:S196"/>
    <mergeCell ref="U212:U217"/>
    <mergeCell ref="T212:T217"/>
    <mergeCell ref="R222:R224"/>
    <mergeCell ref="T236:T239"/>
    <mergeCell ref="U201:U205"/>
    <mergeCell ref="U231:U235"/>
    <mergeCell ref="U236:U239"/>
    <mergeCell ref="R236:R239"/>
    <mergeCell ref="U358:U365"/>
    <mergeCell ref="R358:R365"/>
    <mergeCell ref="U346:U357"/>
    <mergeCell ref="Q340:Q344"/>
    <mergeCell ref="T358:T365"/>
    <mergeCell ref="T340:T344"/>
    <mergeCell ref="U340:U344"/>
    <mergeCell ref="U300:U309"/>
    <mergeCell ref="T307:T309"/>
    <mergeCell ref="T337:T339"/>
    <mergeCell ref="U311:U320"/>
    <mergeCell ref="T311:T320"/>
    <mergeCell ref="U321:U325"/>
    <mergeCell ref="T300:T302"/>
    <mergeCell ref="U331:U335"/>
    <mergeCell ref="U337:U339"/>
    <mergeCell ref="R331:R335"/>
    <mergeCell ref="S331:S335"/>
    <mergeCell ref="T331:T335"/>
    <mergeCell ref="R327:R330"/>
    <mergeCell ref="S346:S357"/>
    <mergeCell ref="R346:R357"/>
    <mergeCell ref="P346:P357"/>
    <mergeCell ref="D358:D365"/>
    <mergeCell ref="D346:D357"/>
    <mergeCell ref="S358:S365"/>
    <mergeCell ref="E358:G365"/>
    <mergeCell ref="P358:P365"/>
    <mergeCell ref="Q358:Q365"/>
    <mergeCell ref="Q346:Q357"/>
    <mergeCell ref="E346:G357"/>
    <mergeCell ref="H357:L357"/>
    <mergeCell ref="H358:H364"/>
    <mergeCell ref="I358:I364"/>
    <mergeCell ref="J358:J364"/>
    <mergeCell ref="K358:K364"/>
    <mergeCell ref="H365:L365"/>
    <mergeCell ref="D284:D292"/>
    <mergeCell ref="P277:P282"/>
    <mergeCell ref="D307:D309"/>
    <mergeCell ref="Q253:Q258"/>
    <mergeCell ref="P236:P239"/>
    <mergeCell ref="E307:G309"/>
    <mergeCell ref="P307:P309"/>
    <mergeCell ref="Q307:Q309"/>
    <mergeCell ref="D236:D239"/>
    <mergeCell ref="D248:D252"/>
    <mergeCell ref="E240:G247"/>
    <mergeCell ref="B271:L271"/>
    <mergeCell ref="E265:G270"/>
    <mergeCell ref="E259:G264"/>
    <mergeCell ref="D265:D270"/>
    <mergeCell ref="B300:B309"/>
    <mergeCell ref="C300:C309"/>
    <mergeCell ref="N259:O263"/>
    <mergeCell ref="N265:O269"/>
    <mergeCell ref="N272:O275"/>
    <mergeCell ref="N277:O281"/>
    <mergeCell ref="N284:O291"/>
    <mergeCell ref="N293:O297"/>
    <mergeCell ref="Q248:Q252"/>
    <mergeCell ref="P340:P344"/>
    <mergeCell ref="P248:P252"/>
    <mergeCell ref="E284:G292"/>
    <mergeCell ref="C284:C298"/>
    <mergeCell ref="U141:U143"/>
    <mergeCell ref="B326:L326"/>
    <mergeCell ref="E337:G339"/>
    <mergeCell ref="D331:D335"/>
    <mergeCell ref="E331:G335"/>
    <mergeCell ref="E303:G306"/>
    <mergeCell ref="B310:L310"/>
    <mergeCell ref="E300:G302"/>
    <mergeCell ref="R307:R309"/>
    <mergeCell ref="S307:S309"/>
    <mergeCell ref="P331:P335"/>
    <mergeCell ref="Q331:Q335"/>
    <mergeCell ref="P337:P339"/>
    <mergeCell ref="Q337:Q339"/>
    <mergeCell ref="Q321:Q325"/>
    <mergeCell ref="S300:S302"/>
    <mergeCell ref="B336:L336"/>
    <mergeCell ref="E327:G330"/>
    <mergeCell ref="D337:D339"/>
    <mergeCell ref="D327:D330"/>
    <mergeCell ref="C327:C335"/>
    <mergeCell ref="D277:D282"/>
    <mergeCell ref="E277:G282"/>
    <mergeCell ref="Q236:Q239"/>
    <mergeCell ref="U148:U151"/>
    <mergeCell ref="R148:R151"/>
    <mergeCell ref="U225:U230"/>
    <mergeCell ref="R225:R230"/>
    <mergeCell ref="S225:S230"/>
    <mergeCell ref="S212:S217"/>
    <mergeCell ref="S240:S247"/>
    <mergeCell ref="T240:T247"/>
    <mergeCell ref="U240:U247"/>
    <mergeCell ref="T231:T235"/>
    <mergeCell ref="S162:S164"/>
    <mergeCell ref="T162:T164"/>
    <mergeCell ref="S152:S154"/>
    <mergeCell ref="T225:T230"/>
    <mergeCell ref="S231:S235"/>
    <mergeCell ref="D201:D205"/>
    <mergeCell ref="E201:G205"/>
    <mergeCell ref="T201:T205"/>
    <mergeCell ref="C212:C270"/>
    <mergeCell ref="U197:U200"/>
    <mergeCell ref="B272:B282"/>
    <mergeCell ref="C272:C282"/>
    <mergeCell ref="E231:G235"/>
    <mergeCell ref="D231:D235"/>
    <mergeCell ref="Q222:Q224"/>
    <mergeCell ref="Q212:Q217"/>
    <mergeCell ref="H212:H216"/>
    <mergeCell ref="I212:I216"/>
    <mergeCell ref="J212:J216"/>
    <mergeCell ref="K212:K216"/>
    <mergeCell ref="H217:L217"/>
    <mergeCell ref="H218:H220"/>
    <mergeCell ref="I218:I220"/>
    <mergeCell ref="J218:J220"/>
    <mergeCell ref="K218:K220"/>
    <mergeCell ref="H221:L221"/>
    <mergeCell ref="H222:H223"/>
    <mergeCell ref="I222:I223"/>
    <mergeCell ref="J222:J223"/>
    <mergeCell ref="K222:K223"/>
    <mergeCell ref="H224:L224"/>
    <mergeCell ref="H225:H229"/>
    <mergeCell ref="Q240:Q247"/>
    <mergeCell ref="J225:J229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R192:R196"/>
    <mergeCell ref="P141:P143"/>
    <mergeCell ref="R133:R139"/>
    <mergeCell ref="Q152:Q154"/>
    <mergeCell ref="R152:R154"/>
    <mergeCell ref="P120:P125"/>
    <mergeCell ref="Q120:Q125"/>
    <mergeCell ref="R120:R125"/>
    <mergeCell ref="Q101:Q110"/>
    <mergeCell ref="R101:R110"/>
    <mergeCell ref="P152:P154"/>
    <mergeCell ref="N340:O343"/>
    <mergeCell ref="N162:O163"/>
    <mergeCell ref="N180:O180"/>
    <mergeCell ref="N192:O195"/>
    <mergeCell ref="N197:O199"/>
    <mergeCell ref="N201:O204"/>
    <mergeCell ref="N240:O246"/>
    <mergeCell ref="N248:O251"/>
    <mergeCell ref="N253:O257"/>
    <mergeCell ref="P293:P298"/>
    <mergeCell ref="R212:R217"/>
    <mergeCell ref="U120:U125"/>
    <mergeCell ref="U144:U147"/>
    <mergeCell ref="U133:U139"/>
    <mergeCell ref="U155:U158"/>
    <mergeCell ref="S133:S139"/>
    <mergeCell ref="T133:T139"/>
    <mergeCell ref="P133:P139"/>
    <mergeCell ref="P201:P205"/>
    <mergeCell ref="Q201:Q205"/>
    <mergeCell ref="R201:R205"/>
    <mergeCell ref="T197:T200"/>
    <mergeCell ref="T144:T147"/>
    <mergeCell ref="Q141:Q143"/>
    <mergeCell ref="T284:T292"/>
    <mergeCell ref="R277:R282"/>
    <mergeCell ref="U152:U154"/>
    <mergeCell ref="S165:S167"/>
    <mergeCell ref="T168:T170"/>
    <mergeCell ref="Q265:Q270"/>
    <mergeCell ref="Q218:Q221"/>
    <mergeCell ref="P197:P200"/>
    <mergeCell ref="Q197:Q20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17" min="1" max="20" man="1"/>
    <brk id="299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2025-10-01T04:49:06Z</dcterms:modified>
</cp:coreProperties>
</file>